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codeName="ThisWorkbook" hidePivotFieldList="1"/>
  <xr:revisionPtr revIDLastSave="0" documentId="13_ncr:1_{6A3DE0A8-5646-4B4D-A771-2CB83CBE380E}" xr6:coauthVersionLast="47" xr6:coauthVersionMax="47" xr10:uidLastSave="{00000000-0000-0000-0000-000000000000}"/>
  <bookViews>
    <workbookView xWindow="-108" yWindow="-108" windowWidth="23256" windowHeight="12576" activeTab="4" xr2:uid="{00000000-000D-0000-FFFF-FFFF00000000}"/>
  </bookViews>
  <sheets>
    <sheet name="Portada" sheetId="14" r:id="rId1"/>
    <sheet name="Guía" sheetId="19" r:id="rId2"/>
    <sheet name="1. Información de la finca" sheetId="1" r:id="rId3"/>
    <sheet name="2. Cultivo certificado" sheetId="5" r:id="rId4"/>
    <sheet name="3. Unidad de finca" sheetId="3" r:id="rId5"/>
    <sheet name=" Tablero" sheetId="15" r:id="rId6"/>
    <sheet name="Traducciones" sheetId="18" state="hidden" r:id="rId7"/>
  </sheets>
  <externalReferences>
    <externalReference r:id="rId8"/>
  </externalReferences>
  <definedNames>
    <definedName name="_xlnm._FilterDatabase" localSheetId="2" hidden="1">'1. Información de la finca'!$A$2:$Z$50</definedName>
    <definedName name="_xlnm._FilterDatabase" localSheetId="3" hidden="1">'2. Cultivo certificado'!$A$2:$G$50</definedName>
    <definedName name="_xlnm._FilterDatabase" localSheetId="4" hidden="1">'3. Unidad de finca'!$A$2:$E$50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 i="3" l="1"/>
  <c r="F4" i="3"/>
  <c r="F5" i="3"/>
  <c r="F6" i="3"/>
  <c r="F7" i="3"/>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C29" i="15" l="1" a="1"/>
  <c r="C29" i="15" s="1"/>
  <c r="C27" i="15" a="1"/>
  <c r="C27" i="15" s="1"/>
  <c r="C28" i="15" a="1"/>
  <c r="C28" i="15" s="1"/>
  <c r="C26" i="15" a="1"/>
  <c r="C26" i="15" s="1"/>
  <c r="C25" i="15" a="1"/>
  <c r="C25" i="15" s="1"/>
  <c r="C20" i="15" l="1" a="1"/>
  <c r="C20" i="15" s="1"/>
  <c r="C19" i="15" a="1"/>
  <c r="C19" i="15" s="1"/>
  <c r="C17" i="15" a="1"/>
  <c r="C17" i="15" s="1"/>
  <c r="C16" i="15" a="1"/>
  <c r="C16" i="15" s="1"/>
  <c r="C15" i="15" a="1"/>
  <c r="C15" i="15" s="1"/>
  <c r="C14" i="15" a="1"/>
  <c r="C14" i="15" s="1"/>
  <c r="C13" i="15" a="1"/>
  <c r="C13" i="15" s="1"/>
  <c r="C18" i="15" a="1"/>
  <c r="C18" i="15" s="1"/>
  <c r="J3" i="5"/>
  <c r="J4" i="5"/>
  <c r="J7" i="5"/>
  <c r="J8" i="5"/>
  <c r="J9" i="5"/>
  <c r="J10" i="5"/>
  <c r="J11" i="5"/>
  <c r="J12" i="5"/>
  <c r="J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L4" i="5"/>
  <c r="L5" i="5"/>
  <c r="L6" i="5"/>
  <c r="L7" i="5"/>
  <c r="L8"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J49" i="5"/>
  <c r="J50" i="5"/>
  <c r="I3" i="3" a="1"/>
  <c r="I3" i="3" s="1"/>
  <c r="H3" i="3"/>
  <c r="G3" i="3"/>
  <c r="AA7" i="1"/>
  <c r="AA8" i="1"/>
  <c r="AA9" i="1"/>
  <c r="AA10" i="1"/>
  <c r="AA11" i="1"/>
  <c r="I50" i="3" l="1" a="1"/>
  <c r="I50" i="3" s="1"/>
  <c r="I49" i="3" a="1"/>
  <c r="I49" i="3" s="1"/>
  <c r="I48" i="3" a="1"/>
  <c r="I48" i="3" s="1"/>
  <c r="I47" i="3" a="1"/>
  <c r="I47" i="3" s="1"/>
  <c r="I46" i="3" a="1"/>
  <c r="I46" i="3" s="1"/>
  <c r="I45" i="3" a="1"/>
  <c r="I45" i="3" s="1"/>
  <c r="I44" i="3" a="1"/>
  <c r="I44" i="3" s="1"/>
  <c r="I43" i="3" a="1"/>
  <c r="I43" i="3" s="1"/>
  <c r="I42" i="3" a="1"/>
  <c r="I42" i="3" s="1"/>
  <c r="I41" i="3" a="1"/>
  <c r="I41" i="3" s="1"/>
  <c r="I40" i="3" a="1"/>
  <c r="I40" i="3" s="1"/>
  <c r="I39" i="3" a="1"/>
  <c r="I39" i="3" s="1"/>
  <c r="I38" i="3" a="1"/>
  <c r="I38" i="3" s="1"/>
  <c r="I37" i="3" a="1"/>
  <c r="I37" i="3" s="1"/>
  <c r="I36" i="3" a="1"/>
  <c r="I36" i="3" s="1"/>
  <c r="I35" i="3" a="1"/>
  <c r="I35" i="3" s="1"/>
  <c r="I34" i="3" a="1"/>
  <c r="I34" i="3" s="1"/>
  <c r="I33" i="3" a="1"/>
  <c r="I33" i="3" s="1"/>
  <c r="I32" i="3" a="1"/>
  <c r="I32" i="3" s="1"/>
  <c r="I31" i="3" a="1"/>
  <c r="I31" i="3" s="1"/>
  <c r="I30" i="3" a="1"/>
  <c r="I30" i="3" s="1"/>
  <c r="I29" i="3" a="1"/>
  <c r="I29" i="3" s="1"/>
  <c r="I28" i="3" a="1"/>
  <c r="I28" i="3" s="1"/>
  <c r="I27" i="3" a="1"/>
  <c r="I27" i="3" s="1"/>
  <c r="I26" i="3" a="1"/>
  <c r="I26" i="3" s="1"/>
  <c r="I25" i="3" a="1"/>
  <c r="I25" i="3" s="1"/>
  <c r="I24" i="3" a="1"/>
  <c r="I24" i="3" s="1"/>
  <c r="I23" i="3" a="1"/>
  <c r="I23" i="3" s="1"/>
  <c r="I22" i="3" a="1"/>
  <c r="I22" i="3" s="1"/>
  <c r="I21" i="3" a="1"/>
  <c r="I21" i="3" s="1"/>
  <c r="I20" i="3" a="1"/>
  <c r="I20" i="3" s="1"/>
  <c r="I19" i="3" a="1"/>
  <c r="I19" i="3" s="1"/>
  <c r="I18" i="3" a="1"/>
  <c r="I18" i="3" s="1"/>
  <c r="I17" i="3" a="1"/>
  <c r="I17" i="3" s="1"/>
  <c r="I16" i="3" a="1"/>
  <c r="I16" i="3" s="1"/>
  <c r="I15" i="3" a="1"/>
  <c r="I15" i="3" s="1"/>
  <c r="I14" i="3" a="1"/>
  <c r="I14" i="3" s="1"/>
  <c r="I13" i="3" a="1"/>
  <c r="I13" i="3" s="1"/>
  <c r="I12" i="3" a="1"/>
  <c r="I12" i="3" s="1"/>
  <c r="I11" i="3" a="1"/>
  <c r="I11" i="3" s="1"/>
  <c r="I10" i="3" a="1"/>
  <c r="I10" i="3" s="1"/>
  <c r="I9" i="3" a="1"/>
  <c r="I9" i="3" s="1"/>
  <c r="I8" i="3" a="1"/>
  <c r="I8" i="3" s="1"/>
  <c r="I7" i="3" a="1"/>
  <c r="I7" i="3" s="1"/>
  <c r="I6" i="3" a="1"/>
  <c r="I6" i="3" s="1"/>
  <c r="I5" i="3" a="1"/>
  <c r="I5" i="3" s="1"/>
  <c r="I4" i="3" a="1"/>
  <c r="I4" i="3" s="1"/>
  <c r="H4" i="3"/>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I12" i="5" l="1"/>
  <c r="I13" i="5"/>
  <c r="I14" i="5"/>
  <c r="I15" i="5"/>
  <c r="C8" i="15" a="1"/>
  <c r="C8" i="15" s="1"/>
  <c r="K4" i="5"/>
  <c r="C12" i="15"/>
  <c r="AA3" i="1"/>
  <c r="AA4" i="1"/>
  <c r="AA5" i="1"/>
  <c r="AA6" i="1"/>
  <c r="AA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H21" i="5" l="1"/>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K21" i="5" l="1"/>
  <c r="I21" i="5"/>
  <c r="I3" i="5" l="1"/>
  <c r="L3" i="5"/>
  <c r="K5" i="5"/>
  <c r="K6" i="5"/>
  <c r="K7" i="5"/>
  <c r="K8" i="5"/>
  <c r="K9" i="5"/>
  <c r="K10" i="5"/>
  <c r="K11" i="5"/>
  <c r="K12" i="5"/>
  <c r="K13" i="5"/>
  <c r="K14" i="5"/>
  <c r="K15" i="5"/>
  <c r="K16" i="5"/>
  <c r="K17" i="5"/>
  <c r="K18" i="5"/>
  <c r="K19" i="5"/>
  <c r="K20" i="5"/>
  <c r="K22" i="5"/>
  <c r="K23" i="5"/>
  <c r="K24" i="5"/>
  <c r="K25" i="5"/>
  <c r="K26" i="5"/>
  <c r="K27" i="5"/>
  <c r="K28" i="5"/>
  <c r="K29" i="5"/>
  <c r="K30" i="5"/>
  <c r="K31" i="5"/>
  <c r="K32" i="5"/>
  <c r="K33" i="5"/>
  <c r="K34" i="5"/>
  <c r="K35" i="5"/>
  <c r="K36" i="5"/>
  <c r="K37" i="5"/>
  <c r="K38" i="5"/>
  <c r="K39" i="5"/>
  <c r="K40" i="5"/>
  <c r="K41" i="5"/>
  <c r="K42" i="5"/>
  <c r="K43" i="5"/>
  <c r="K44" i="5"/>
  <c r="K45" i="5"/>
  <c r="K46" i="5"/>
  <c r="K47" i="5"/>
  <c r="K48" i="5"/>
  <c r="K49" i="5"/>
  <c r="K50" i="5"/>
  <c r="K3" i="5"/>
  <c r="I4" i="5"/>
  <c r="I5" i="5"/>
  <c r="I6" i="5"/>
  <c r="I7" i="5"/>
  <c r="I8" i="5"/>
  <c r="I9" i="5"/>
  <c r="I10" i="5"/>
  <c r="I11" i="5"/>
  <c r="I16" i="5"/>
  <c r="I17" i="5"/>
  <c r="I18" i="5"/>
  <c r="I19" i="5"/>
  <c r="I20"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alcChain>
</file>

<file path=xl/sharedStrings.xml><?xml version="1.0" encoding="utf-8"?>
<sst xmlns="http://schemas.openxmlformats.org/spreadsheetml/2006/main" count="515" uniqueCount="307">
  <si>
    <t>Anexo S13</t>
  </si>
  <si>
    <t>Registro de los miembros de un grupo</t>
  </si>
  <si>
    <t>Versión 1.3</t>
  </si>
  <si>
    <t>Descargo de responsabilidad de la traducción </t>
  </si>
  <si>
    <t>Para cualquier pregunta relacionada con el significado preciso de la información contenida en la traducción, por favor consulte la versión oficial en inglés para aclaración. Cualquier discrepancia o diferencia en significado debido a la traducción no es vinculante y no tiene efecto alguno para los propósitos de auditoría o certificación.</t>
  </si>
  <si>
    <t>¿Desea mayor información? </t>
  </si>
  <si>
    <r>
      <t>Para obtener mayor información sobre Rainforest Alliance, visite www.rainforest-alliance.org o contacto info@ra.org </t>
    </r>
    <r>
      <rPr>
        <sz val="10"/>
        <color rgb="FF1A52C2"/>
        <rFont val="Century Gothic"/>
        <family val="2"/>
      </rPr>
      <t xml:space="preserve"> </t>
    </r>
    <r>
      <rPr>
        <sz val="10"/>
        <color theme="1"/>
        <rFont val="Century Gothic"/>
        <family val="2"/>
      </rPr>
      <t>o o establezca contacto con  la oficina de Rainforest Alliance Amsterdam, De Ruijterkade 6, 1013AA Amsterdam, los Países Bajos.</t>
    </r>
  </si>
  <si>
    <t>Nombre del documento:</t>
  </si>
  <si>
    <t>Código del documento:</t>
  </si>
  <si>
    <t>Versión:</t>
  </si>
  <si>
    <t>Anexo S13: Registro de los miembros del grupo</t>
  </si>
  <si>
    <t>Date of first publication:</t>
  </si>
  <si>
    <t>Date of revision:</t>
  </si>
  <si>
    <t>Valid From:</t>
  </si>
  <si>
    <t>Expires by:</t>
  </si>
  <si>
    <t>31 de enero de 2020</t>
  </si>
  <si>
    <t>1o. de julio de 2021</t>
  </si>
  <si>
    <t>Hasta nuevo aviso</t>
  </si>
  <si>
    <t xml:space="preserve">Desarrollado por: </t>
  </si>
  <si>
    <t xml:space="preserve">Aprobado por: </t>
  </si>
  <si>
    <t xml:space="preserve">Departamento de Estándares y Aseguramiento de Rainforest Alliance </t>
  </si>
  <si>
    <t xml:space="preserve">Director de Estándares y Aseguramiento </t>
  </si>
  <si>
    <t>Vinculado a:</t>
  </si>
  <si>
    <t>Remplaza:</t>
  </si>
  <si>
    <t xml:space="preserve">Aplicable a: </t>
  </si>
  <si>
    <t>Titulares de certificado de finca</t>
  </si>
  <si>
    <t>País/Región:</t>
  </si>
  <si>
    <t>Todos</t>
  </si>
  <si>
    <t>Cultivo:</t>
  </si>
  <si>
    <t xml:space="preserve">Tipo de certificación: </t>
  </si>
  <si>
    <t>Todos los cultivos del alcance del sistema de certificación Rainforest Alliance; por favor vea las Reglas de Certificación.</t>
  </si>
  <si>
    <t>Certificación de finca</t>
  </si>
  <si>
    <r>
      <t xml:space="preserve">Los anexos son </t>
    </r>
    <r>
      <rPr>
        <u/>
        <sz val="10"/>
        <color theme="1"/>
        <rFont val="Century Gothic"/>
        <family val="2"/>
      </rPr>
      <t>vinculantes</t>
    </r>
    <r>
      <rPr>
        <sz val="10"/>
        <color theme="1"/>
        <rFont val="Century Gothic"/>
        <family val="2"/>
      </rPr>
      <t xml:space="preserve"> y debe cumplirse con ellos para obtener la certificación. </t>
    </r>
  </si>
  <si>
    <t>Cualquier uso de este contenido, incluida su reproducción, modificación, distribución o nueva publicación, sin el consentimiento previo escrito de  Rainforest Alliance está estrictamente prohibido.</t>
  </si>
  <si>
    <t>Cómo utilizar este documento</t>
  </si>
  <si>
    <t>2) Se emplean celdas con formato y pueden encontrarse explicaciones/instrucciones cortas cuando se dar un toque en el encabezado de las columnas. Estas notas pueden ayudar al rellenar las celdas;</t>
  </si>
  <si>
    <t>3) Al rellenar la plantilla, por favor emplee las "opciones de pegado" cuando copie-pegue datos de su propia base de datos. Si necesita más filas, el archivo las genera de forma automática;</t>
  </si>
  <si>
    <t>4) La columna de validaciones vacía (los encabezados de color verde oscuro) significa que los datos son correctos;</t>
  </si>
  <si>
    <t>5) Tras rellenar las pestañas, por favor vaya a la pestaña del tablero para verificar errores o errores de mecanografía;</t>
  </si>
  <si>
    <t>6) En caso de duda, siempre puede establecer contacto por correo con el equipo de Éxito del Cliente a través de cs@ra.org</t>
  </si>
  <si>
    <t>¡Gracias y que tenga éxito!</t>
  </si>
  <si>
    <t>Símbolos y abreviaturas empleadas</t>
  </si>
  <si>
    <t>TC - Titular de Certificado</t>
  </si>
  <si>
    <t>EC - Ente de Certificación</t>
  </si>
  <si>
    <t xml:space="preserve">RACP - Plataforma de Certificación Rainforest Alliance </t>
  </si>
  <si>
    <t>RMG - Registro de miembros de un grupo</t>
  </si>
  <si>
    <t>ID - Número de identificación</t>
  </si>
  <si>
    <t>SIM - Sistema interno de manejo</t>
  </si>
  <si>
    <r>
      <t>SÍMBOLOS EMPLEADOS EN LAS COLUMNAS</t>
    </r>
    <r>
      <rPr>
        <b/>
        <sz val="11"/>
        <color rgb="FF000000"/>
        <rFont val="Calibri"/>
        <family val="2"/>
      </rPr>
      <t> </t>
    </r>
  </si>
  <si>
    <t>SIGNIFICADO </t>
  </si>
  <si>
    <r>
      <t>VALIDACIÓN</t>
    </r>
    <r>
      <rPr>
        <b/>
        <sz val="11"/>
        <color rgb="FF000000"/>
        <rFont val="Calibri"/>
        <family val="2"/>
      </rPr>
      <t> </t>
    </r>
  </si>
  <si>
    <t>Debe corresponder </t>
  </si>
  <si>
    <t>Se permiten espacios en blanco </t>
  </si>
  <si>
    <t>* </t>
  </si>
  <si>
    <t>Es obligatorio rellenarlo  </t>
  </si>
  <si>
    <t>No se permiten espacios en blanco </t>
  </si>
  <si>
    <t>** </t>
  </si>
  <si>
    <t>Es obligatorio rellenarlo cuando lo haya </t>
  </si>
  <si>
    <t xml:space="preserve"> No se permiten espacios en blanco, pero se puede utilizar' no está disponible' (con excepción a los datos de geolocalización)</t>
  </si>
  <si>
    <t>FINCA</t>
  </si>
  <si>
    <t>OPERADOR DE LA FINCA</t>
  </si>
  <si>
    <t>PROPIETARIO DE LA FINCA (si es diferente al OPERADOR DE LA FINCA). En el caso de múltiples propietarios, mencione al propietario principal **</t>
  </si>
  <si>
    <t>TRABAJADORES POR FINCA</t>
  </si>
  <si>
    <t>DATOS DE LA INSPECCIÓN INTERNA</t>
  </si>
  <si>
    <t>Datos automáticos  validación, no es necesario rellenarlo</t>
  </si>
  <si>
    <t>2. Identificación nacional de la finca (sólo para Brasil) **</t>
  </si>
  <si>
    <t>3. Pueblo y ciudad*</t>
  </si>
  <si>
    <t>4 Distrito / Estado / Provincia *</t>
  </si>
  <si>
    <t>5. Región de inspección interna</t>
  </si>
  <si>
    <t>6 Superficie total de la finca (ha) *</t>
  </si>
  <si>
    <t>7. Tipo de finca</t>
  </si>
  <si>
    <t>8. Número de Unidades Anexadas a esta Finca</t>
  </si>
  <si>
    <t>9. Número de cultivos certificados *</t>
  </si>
  <si>
    <t>10. Nombre*</t>
  </si>
  <si>
    <t>11. Apellidos*</t>
  </si>
  <si>
    <t>12. Número de teléfono**</t>
  </si>
  <si>
    <t>13. Número de identificacion nacional** Obligatorio para Brasil, % para Ghana y Ivory Coast</t>
  </si>
  <si>
    <t>14. Género*</t>
  </si>
  <si>
    <t>15. Año de nacimiento*</t>
  </si>
  <si>
    <t>16. Nombre</t>
  </si>
  <si>
    <t>17. Apellidos</t>
  </si>
  <si>
    <t>18. Número de teléfono</t>
  </si>
  <si>
    <t>19. Número de identificacion nacional</t>
  </si>
  <si>
    <t>20. Género</t>
  </si>
  <si>
    <t>21. Número de trabajadores permanentes *</t>
  </si>
  <si>
    <t>22. Número estimado de trabajadores temporales por año *</t>
  </si>
  <si>
    <t>23. Nombre del inspector interno *</t>
  </si>
  <si>
    <t>24. Año de inspección interna *</t>
  </si>
  <si>
    <t>25. Mes de inspección interna *</t>
  </si>
  <si>
    <t>26. Día de la inspección interna</t>
  </si>
  <si>
    <t>1. ID único interno de la finca presente em la pantalla 2. Cultivo Certificado</t>
  </si>
  <si>
    <t>If you wish to add more columns, please add them after AH</t>
  </si>
  <si>
    <t>INFORMACIÓN SOBRE CULTIVO CERTIFICADO  Y VOLÚMENES</t>
  </si>
  <si>
    <t>Información de utilidad para su análisis</t>
  </si>
  <si>
    <t>1. ID interna única de la finca(número asignado por la Gerencia de las fincas)*</t>
  </si>
  <si>
    <t>2. Cultivo certificado*</t>
  </si>
  <si>
    <t>3. Variedad** (por favor verifique el listado de Cultivos para posibles variedades)</t>
  </si>
  <si>
    <t>4. Área de cultivo certificado * 
(ha)</t>
  </si>
  <si>
    <t>5. Estimación de cosecha total del año actual* 
(en kg o tallos de flores)</t>
  </si>
  <si>
    <t>6. Cosecha total del año anterior* 
(en kg o tallos de flores)</t>
  </si>
  <si>
    <t>7. Volumen vendido/entregado al grupo el año anterior* 
(en kg. o tallos de flores)</t>
  </si>
  <si>
    <t>1. ID interna de la finca, tal y como se indica en la hoja 1 información de la Finca</t>
  </si>
  <si>
    <t>El volumen vendido es mayor que la cosecha total</t>
  </si>
  <si>
    <t>Aumento de la cosecha</t>
  </si>
  <si>
    <t>Rendimiento estimado /ha</t>
  </si>
  <si>
    <t>Rendimiento del año pasado/ha</t>
  </si>
  <si>
    <t>Si desea añadir más columnas por favor añádalas después de la Q.</t>
  </si>
  <si>
    <t>INFORMACIÓN ACERCA DE LAS UNIDADES DE FINCA EN CADA FINCA</t>
  </si>
  <si>
    <t>Validación de datos automáticos,	 no se rellena</t>
  </si>
  <si>
    <t>1. ID interna única de la finca(número asignado por la Gerencia de la finca)</t>
  </si>
  <si>
    <t>2. ID de la unidad de finca*</t>
  </si>
  <si>
    <t>3. Área de la unidad de finca (ha)*</t>
  </si>
  <si>
    <t>4. Latitud (formato DD)**
Mandatorio para la unidad de finca más grande. Si usted no fornece para las otras unidades de finca, deje em blanco</t>
  </si>
  <si>
    <t>5. Longitud (formato DD)**
Mandatorio para la unidad de finca más grande. Si usted no fornece para las otras unidades de finca, deje em blanco</t>
  </si>
  <si>
    <t>1. ID internas de la finca que están en la hoja  1. Información de la finca</t>
  </si>
  <si>
    <t>Verificación de la latitud</t>
  </si>
  <si>
    <t>Verificación de la longitud</t>
  </si>
  <si>
    <t>Es la unidad más grande de finca</t>
  </si>
  <si>
    <t>Si desea añadir más columnas, por favor añádalas después de la J.</t>
  </si>
  <si>
    <t>RESUMEN DE LA INFORMACIÓN DEL GRUPO</t>
  </si>
  <si>
    <t>Esta pestaña proporciona un resumen de los datos proporcionados en las tres pestañas verdes: 1. Información de la finca, 2. Cultivo certificado y 3. Unidad de finca.</t>
  </si>
  <si>
    <t xml:space="preserve">Primero, añada toda la información en las pestañas 1. Miembro del grupo, 2. Cultivo certificado y 3. Unidad de granja, luego verifique las celdas rojas en la columna C que sigue. </t>
  </si>
  <si>
    <t>Integridad de la hoja 1. Miembros del grupo</t>
  </si>
  <si>
    <t>Columna o validación</t>
  </si>
  <si>
    <t>Criterios</t>
  </si>
  <si>
    <t>Estado</t>
  </si>
  <si>
    <t>Cómo se calcula</t>
  </si>
  <si>
    <t>Ubicación del error</t>
  </si>
  <si>
    <t>Hipervínculo (clic)</t>
  </si>
  <si>
    <t>1. ID interna de las fincas*</t>
  </si>
  <si>
    <t>Debe ser igual al número de fincas que tiene en su sistema interno de administración que solicitan la certificación.</t>
  </si>
  <si>
    <t xml:space="preserve">Compare el número de ID con su propia cuenta. </t>
  </si>
  <si>
    <t>Integridad de la información sobre cultivos  certificados</t>
  </si>
  <si>
    <t>1. ID interna de las fincas*
(de la pestaña de los miembros del grupo)</t>
  </si>
  <si>
    <t>Debe ser igual al número de fincas que hay en su sistema de manejo interno que solicitan la certificación.</t>
  </si>
  <si>
    <t xml:space="preserve">Número de cosechas estimadas de todos los cultivos registradas </t>
  </si>
  <si>
    <t>Compare con sus propias notas.</t>
  </si>
  <si>
    <t>Conteo de 5. Estimación de la cosecha total del año actual</t>
  </si>
  <si>
    <t>Área total de cultivo certificado</t>
  </si>
  <si>
    <t>Suma de la columna 3. Área del cultivo certificado</t>
  </si>
  <si>
    <t>Estimación total del cultivo (de todos los cultivos juntos)</t>
  </si>
  <si>
    <t>Suma del 5. Estimación de la cosecha total del año actual (kg. o tallos de flores)</t>
  </si>
  <si>
    <t>Cultivo total del año anterior (de todos los cultivos juntos)</t>
  </si>
  <si>
    <t>Suma de 6. Cosecha total del año anterior (kg. o tallos de flores)</t>
  </si>
  <si>
    <t>Volumen total vendido/entregado al grupo el año anterior (de todos los cultivos juntos)</t>
  </si>
  <si>
    <t>Suma de 7. Volumen vendido/entregado al grupo el año anterior (en kg. o tallos de flores)</t>
  </si>
  <si>
    <t>Número de errores en volumen cosechado contra volumen vendido</t>
  </si>
  <si>
    <t>Verifique si el valor es mayor a  0.</t>
  </si>
  <si>
    <t>Conteo de "!" en volumen vendido mayor a la cosecha total</t>
  </si>
  <si>
    <t>Rendimiento estimado promedio por hectárea (de todos los cultivos juntos)</t>
  </si>
  <si>
    <t>Promedio de la columna M: rendimiento estimado por hectárea</t>
  </si>
  <si>
    <t>Rendimiento promedio por hectárea del año anterior (de todos los cultivos juntos)</t>
  </si>
  <si>
    <t>Promedio de la columna N: rendimiento del año anterior por hectárea</t>
  </si>
  <si>
    <t>Integridad de la información de las unidades de la finca</t>
  </si>
  <si>
    <t>Ubicación del erro</t>
  </si>
  <si>
    <t>Total de unidades de campo registradas de las fincas</t>
  </si>
  <si>
    <t>Conteo del 3. Área de las unidades de la finca</t>
  </si>
  <si>
    <t>Número de fincas para los que se registraron unidades de finca</t>
  </si>
  <si>
    <t>Calcula  de ID únicas de miembros de un grupo que aparecen en la columna 1. ID internas de las fincas</t>
  </si>
  <si>
    <t>Área total de las unidades de finca</t>
  </si>
  <si>
    <t>Suma del 3. Área de las unidades de finca</t>
  </si>
  <si>
    <t>Número de las unidades de finca más grandes</t>
  </si>
  <si>
    <t>Conteo de las unidades más grandes que aparecen en la columna H. ¿Es esta la unidad de finca más grande?</t>
  </si>
  <si>
    <t>Número de coordenadas proporcionadas</t>
  </si>
  <si>
    <t>El conteo mínimo entre la columna 4. Latitud, y el conteo de la columna 5. Longitud</t>
  </si>
  <si>
    <t>Table</t>
  </si>
  <si>
    <t>Traducciones</t>
  </si>
  <si>
    <t>This tab provides a table from which the phrases used in data validation formulas are obtained.</t>
  </si>
  <si>
    <t>Al cambiar estos valores, los resultados de las fórmulas cambiarán sin necesidad de editar fórmulas (complicadas)</t>
  </si>
  <si>
    <t>Cambie únicamente la segunda columna "Frase traducida".</t>
  </si>
  <si>
    <t>Frases</t>
  </si>
  <si>
    <t>(modifique solo esta columna)</t>
  </si>
  <si>
    <t>Frase original en inglés</t>
  </si>
  <si>
    <t>Frase traducida</t>
  </si>
  <si>
    <t xml:space="preserve">Not applicable. </t>
  </si>
  <si>
    <t>No se aplica</t>
  </si>
  <si>
    <t xml:space="preserve">No duplicates present. </t>
  </si>
  <si>
    <t>No hay duplicados</t>
  </si>
  <si>
    <t>Location of the first duplicate</t>
  </si>
  <si>
    <t>Ubicación de la primera duplicación</t>
  </si>
  <si>
    <t>Location of the first blank cell</t>
  </si>
  <si>
    <t>Ubicación de la primera celda en blanco</t>
  </si>
  <si>
    <t>No blank cells present.</t>
  </si>
  <si>
    <t>No hay celdas en blanco</t>
  </si>
  <si>
    <t>All cells are numbers</t>
  </si>
  <si>
    <t>Todas las celdas son números</t>
  </si>
  <si>
    <t>Location of the first non-number cell</t>
  </si>
  <si>
    <t>Ubicación de la primera celda que no es número</t>
  </si>
  <si>
    <t>All cells are either "Small farm" or "Large farm".</t>
  </si>
  <si>
    <t>Todas las celdas son "finca pequeña" o "finca grande"</t>
  </si>
  <si>
    <t>All years are correct.</t>
  </si>
  <si>
    <t>Todos los años están correctos</t>
  </si>
  <si>
    <t>Location of the invalid year.</t>
  </si>
  <si>
    <t>Ubicación del año inválido</t>
  </si>
  <si>
    <t>Location of the invalid size.</t>
  </si>
  <si>
    <t>Ubicación del tamaño inválido</t>
  </si>
  <si>
    <t>All sizes are correct.</t>
  </si>
  <si>
    <t>Todos los tamaños están correctos</t>
  </si>
  <si>
    <t>All values are correct.</t>
  </si>
  <si>
    <t>Todos los valores son correctos</t>
  </si>
  <si>
    <t>Location of the invalid value.</t>
  </si>
  <si>
    <t>Ubicación del valor inválido</t>
  </si>
  <si>
    <t>Every Internal Group Member ID is present.</t>
  </si>
  <si>
    <t>Está indicada la ID interna de todos los miembros del grupo</t>
  </si>
  <si>
    <t>Location of the missing Internal Group Member ID.</t>
  </si>
  <si>
    <t>Ubicación de la ID interna del miembro del grupo</t>
  </si>
  <si>
    <t>All combinations of crops and variety are valid.</t>
  </si>
  <si>
    <t>Todas las combinaciones de cultivos y variedades son válidas</t>
  </si>
  <si>
    <t>Location of the invalid crop and variety combination.</t>
  </si>
  <si>
    <t>Ubicación de la combinación inválida de cultivo y variedad</t>
  </si>
  <si>
    <t>All coordinates have at least 4 decimals.</t>
  </si>
  <si>
    <t>Todas las coordenadas tienen por lo menos 4 decimales</t>
  </si>
  <si>
    <t>SA-S-SD-14</t>
  </si>
  <si>
    <t>SA-S-SD-14-V1.3ES</t>
  </si>
  <si>
    <t>Idioma:</t>
  </si>
  <si>
    <t>ES</t>
  </si>
  <si>
    <t>© 2022 Rainforest Alliance. All rights reserved.</t>
  </si>
  <si>
    <r>
      <rPr>
        <sz val="9"/>
        <color theme="1"/>
        <rFont val="Century Gothic"/>
        <family val="2"/>
      </rPr>
      <t xml:space="preserve">SA-S-SD-1 Estándar de Agricultura Sostenible de Rainforest Alliance 2020, requisitos de finca 
</t>
    </r>
    <r>
      <rPr>
        <sz val="10"/>
        <color theme="1"/>
        <rFont val="Century Gothic"/>
        <family val="2"/>
      </rPr>
      <t xml:space="preserve">
		</t>
    </r>
  </si>
  <si>
    <t>SA-S-SD-14-V1.2ES Anexo S13 Registro de los miembros del grupo</t>
  </si>
  <si>
    <t>1) Complete la información de las pestañas 1. Información de la finca, 2. Cultivo certificado y 3. Unidad de finca. Las celdas con títulos en color verde oscuro se calculan automáticamente;</t>
  </si>
  <si>
    <t>1. ID interna de la finca. No se permiten duplicados*</t>
  </si>
  <si>
    <t xml:space="preserve"> Buena Vista</t>
  </si>
  <si>
    <t xml:space="preserve"> Quebradas </t>
  </si>
  <si>
    <t>Cacique</t>
  </si>
  <si>
    <t>San Antonio</t>
  </si>
  <si>
    <t>San Miguel</t>
  </si>
  <si>
    <t xml:space="preserve"> Trinidad</t>
  </si>
  <si>
    <t>El Roble</t>
  </si>
  <si>
    <t>Quebradas</t>
  </si>
  <si>
    <t>San Roque</t>
  </si>
  <si>
    <t>Horizontes</t>
  </si>
  <si>
    <t xml:space="preserve">San Miguel </t>
  </si>
  <si>
    <t>Las Flores</t>
  </si>
  <si>
    <t>San Martin</t>
  </si>
  <si>
    <t>Las Manos</t>
  </si>
  <si>
    <t>Valle Central</t>
  </si>
  <si>
    <t>Finca Pequeña</t>
  </si>
  <si>
    <t>Finca Grande</t>
  </si>
  <si>
    <t xml:space="preserve">Miguel </t>
  </si>
  <si>
    <t>Anibal Godines</t>
  </si>
  <si>
    <t>Hombre</t>
  </si>
  <si>
    <t xml:space="preserve">Fernando </t>
  </si>
  <si>
    <t>Esquivel Prado</t>
  </si>
  <si>
    <t>Pedro</t>
  </si>
  <si>
    <t>Mora Castro</t>
  </si>
  <si>
    <t>Jose Maria de Jesus</t>
  </si>
  <si>
    <t>Gonzalez Ledezma</t>
  </si>
  <si>
    <t>Luis</t>
  </si>
  <si>
    <t>Alaniz Sánchez</t>
  </si>
  <si>
    <t>Antonio</t>
  </si>
  <si>
    <t>Jimenez Alvarez</t>
  </si>
  <si>
    <t>Andres</t>
  </si>
  <si>
    <t>Cordoba Alvarez</t>
  </si>
  <si>
    <t>Rodolfo</t>
  </si>
  <si>
    <t>Duran Rey</t>
  </si>
  <si>
    <t>Oscar</t>
  </si>
  <si>
    <t>López Andrade</t>
  </si>
  <si>
    <t xml:space="preserve">Mario Alberto </t>
  </si>
  <si>
    <t>Montero Rodriguez</t>
  </si>
  <si>
    <t>Marcial</t>
  </si>
  <si>
    <t>Alfaro Herrera</t>
  </si>
  <si>
    <t>Porras Arroyo</t>
  </si>
  <si>
    <t>Josefina</t>
  </si>
  <si>
    <t>Arroyo Gomez</t>
  </si>
  <si>
    <t>Mujer</t>
  </si>
  <si>
    <t xml:space="preserve"> Gerardo</t>
  </si>
  <si>
    <t>Garcia Loria</t>
  </si>
  <si>
    <t xml:space="preserve">Marta </t>
  </si>
  <si>
    <t xml:space="preserve"> Villalobos Lopez</t>
  </si>
  <si>
    <t xml:space="preserve"> Federico</t>
  </si>
  <si>
    <t xml:space="preserve">Sáenz Villalobos </t>
  </si>
  <si>
    <t>Rojas Amador</t>
  </si>
  <si>
    <t>Juan</t>
  </si>
  <si>
    <t>Perez Castillo</t>
  </si>
  <si>
    <t>Cabalceta Lopez</t>
  </si>
  <si>
    <t>Marlon Araya Castro</t>
  </si>
  <si>
    <t>Julio</t>
  </si>
  <si>
    <t>Setiembre</t>
  </si>
  <si>
    <t>Octubre</t>
  </si>
  <si>
    <t>Noviembre</t>
  </si>
  <si>
    <t>Junio</t>
  </si>
  <si>
    <t>Cafe</t>
  </si>
  <si>
    <t>Obata, Caturra, Vic 4, vic 14, Gueicha</t>
  </si>
  <si>
    <t>Obata, Caturra, Catuai</t>
  </si>
  <si>
    <t>Obata, Caturra, Catuai, CR95</t>
  </si>
  <si>
    <t>Caturra, Catuai</t>
  </si>
  <si>
    <t>Café</t>
  </si>
  <si>
    <t>Obata, Caturra, vic 14, catigua MG2, CR95</t>
  </si>
  <si>
    <t>Obata, catuai, carratura</t>
  </si>
  <si>
    <t>Obata, Caturra</t>
  </si>
  <si>
    <t>El Limon</t>
  </si>
  <si>
    <t>Naranjito</t>
  </si>
  <si>
    <t>Las Peñas</t>
  </si>
  <si>
    <t>La Bendicion</t>
  </si>
  <si>
    <t>El Durazno</t>
  </si>
  <si>
    <t>La Salada</t>
  </si>
  <si>
    <t>El Paraiso</t>
  </si>
  <si>
    <t>Tucanes</t>
  </si>
  <si>
    <t>Parana</t>
  </si>
  <si>
    <t>Montañita</t>
  </si>
  <si>
    <t>Campo Limpio</t>
  </si>
  <si>
    <t>La Plaza</t>
  </si>
  <si>
    <t>La Zopilota</t>
  </si>
  <si>
    <t>La Unica</t>
  </si>
  <si>
    <t>La Bomba</t>
  </si>
  <si>
    <t>El Jardín</t>
  </si>
  <si>
    <t xml:space="preserve">Puente Salas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</si>
</sst>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0.000000"/>
    <numFmt numFmtId="166" formatCode="0.000"/>
    <numFmt numFmtId="167" formatCode="_(* #,##0_);_(* \(#,##0\);_(* &quot;-&quot;??_);_(@_)"/>
    <numFmt numFmtId="168" formatCode="0.0000"/>
  </numFmts>
  <fonts count="50" x14ac:knownFonts="1">
    <font>
      <sz val="11"/>
      <color theme="1"/>
      <name val="Calibri"/>
      <family val="2"/>
      <charset val="16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10"/>
      <color theme="1"/>
      <name val="Corbel"/>
      <family val="2"/>
    </font>
    <font>
      <sz val="10"/>
      <name val="Corbel"/>
      <family val="2"/>
    </font>
    <font>
      <b/>
      <sz val="10"/>
      <name val="Century Gothic"/>
      <family val="2"/>
    </font>
    <font>
      <sz val="10"/>
      <color theme="1"/>
      <name val="Calibri"/>
      <family val="2"/>
      <charset val="162"/>
      <scheme val="minor"/>
    </font>
    <font>
      <sz val="10"/>
      <color theme="1"/>
      <name val="Century Gothic"/>
      <family val="2"/>
    </font>
    <font>
      <b/>
      <sz val="10"/>
      <color theme="1"/>
      <name val="Century Gothic"/>
      <family val="2"/>
    </font>
    <font>
      <sz val="10"/>
      <color rgb="FF000000"/>
      <name val="Century Gothic"/>
      <family val="2"/>
    </font>
    <font>
      <sz val="11"/>
      <color theme="1"/>
      <name val="Calibri"/>
      <family val="2"/>
      <charset val="162"/>
      <scheme val="minor"/>
    </font>
    <font>
      <b/>
      <sz val="15"/>
      <color theme="3"/>
      <name val="Calibri"/>
      <family val="2"/>
      <scheme val="minor"/>
    </font>
    <font>
      <sz val="11"/>
      <color theme="1"/>
      <name val="Century Gothic"/>
      <family val="2"/>
    </font>
    <font>
      <b/>
      <sz val="11"/>
      <color theme="1"/>
      <name val="Century Gothic"/>
      <family val="2"/>
    </font>
    <font>
      <b/>
      <sz val="11"/>
      <color theme="0"/>
      <name val="Century Gothic"/>
      <family val="2"/>
    </font>
    <font>
      <b/>
      <sz val="14"/>
      <color theme="1"/>
      <name val="Century Gothic"/>
      <family val="2"/>
    </font>
    <font>
      <sz val="8"/>
      <name val="Calibri"/>
      <family val="2"/>
      <charset val="162"/>
      <scheme val="minor"/>
    </font>
    <font>
      <b/>
      <sz val="36"/>
      <color rgb="FF175259"/>
      <name val="Century Gothic"/>
      <family val="2"/>
    </font>
    <font>
      <b/>
      <sz val="20"/>
      <color rgb="FFF53D1C"/>
      <name val="Century Gothic"/>
      <family val="2"/>
    </font>
    <font>
      <i/>
      <sz val="14"/>
      <color rgb="FF94BA29"/>
      <name val="Century Gothic"/>
      <family val="2"/>
    </font>
    <font>
      <sz val="11"/>
      <color theme="9"/>
      <name val="Century Gothic"/>
      <family val="2"/>
    </font>
    <font>
      <sz val="11"/>
      <color rgb="FF94BA29"/>
      <name val="Century Gothic"/>
      <family val="2"/>
    </font>
    <font>
      <sz val="10"/>
      <color rgb="FF1A52C2"/>
      <name val="Century Gothic"/>
      <family val="2"/>
    </font>
    <font>
      <sz val="9"/>
      <color theme="1"/>
      <name val="Century Gothic"/>
      <family val="2"/>
    </font>
    <font>
      <b/>
      <sz val="10"/>
      <color rgb="FF000000"/>
      <name val="Century Gothic"/>
      <family val="2"/>
    </font>
    <font>
      <sz val="9"/>
      <color rgb="FF000000"/>
      <name val="Calibri"/>
      <family val="2"/>
      <scheme val="minor"/>
    </font>
    <font>
      <sz val="11"/>
      <color rgb="FFF53D1C"/>
      <name val="Calibri"/>
      <family val="2"/>
      <scheme val="minor"/>
    </font>
    <font>
      <i/>
      <sz val="9"/>
      <color theme="1"/>
      <name val="Century Gothic"/>
      <family val="2"/>
    </font>
    <font>
      <u/>
      <sz val="11"/>
      <color theme="10"/>
      <name val="Calibri"/>
      <family val="2"/>
      <charset val="162"/>
      <scheme val="minor"/>
    </font>
    <font>
      <sz val="11"/>
      <color theme="0"/>
      <name val="Calibri"/>
      <family val="2"/>
      <scheme val="minor"/>
    </font>
    <font>
      <u/>
      <sz val="10"/>
      <color theme="1"/>
      <name val="Century Gothic"/>
      <family val="2"/>
    </font>
    <font>
      <b/>
      <sz val="11"/>
      <color rgb="FF000000"/>
      <name val="Calibri"/>
      <family val="2"/>
    </font>
    <font>
      <b/>
      <sz val="12"/>
      <name val="Century Gothic"/>
      <family val="2"/>
    </font>
    <font>
      <b/>
      <sz val="12"/>
      <color theme="0"/>
      <name val="Century Gothic"/>
      <family val="2"/>
    </font>
    <font>
      <sz val="12"/>
      <name val="Corbel"/>
      <family val="2"/>
    </font>
    <font>
      <sz val="12"/>
      <name val="Century Gothic"/>
      <family val="2"/>
    </font>
    <font>
      <b/>
      <sz val="12"/>
      <color theme="1"/>
      <name val="Century Gothic"/>
      <family val="2"/>
    </font>
    <font>
      <sz val="12"/>
      <color theme="0"/>
      <name val="Century Gothic"/>
      <family val="2"/>
    </font>
    <font>
      <sz val="12"/>
      <color theme="1"/>
      <name val="Century Gothic"/>
      <family val="2"/>
    </font>
    <font>
      <i/>
      <sz val="12"/>
      <color theme="1"/>
      <name val="Century Gothic"/>
      <family val="2"/>
    </font>
    <font>
      <b/>
      <sz val="16"/>
      <color theme="3"/>
      <name val="Calibri"/>
      <family val="2"/>
      <scheme val="minor"/>
    </font>
    <font>
      <sz val="16"/>
      <color theme="1"/>
      <name val="Century Gothic"/>
      <family val="2"/>
    </font>
    <font>
      <sz val="12"/>
      <color theme="0"/>
      <name val="Calibri"/>
      <family val="2"/>
      <scheme val="minor"/>
    </font>
    <font>
      <b/>
      <u/>
      <sz val="12"/>
      <color theme="4"/>
      <name val="Century Gothic"/>
      <family val="2"/>
    </font>
    <font>
      <u/>
      <sz val="12"/>
      <color theme="1"/>
      <name val="Century Gothic"/>
      <family val="2"/>
    </font>
    <font>
      <sz val="10"/>
      <name val="Century Gothic"/>
      <family val="2"/>
    </font>
    <font>
      <sz val="10"/>
      <color rgb="FFFFFF00"/>
      <name val="Century Gothic"/>
      <family val="2"/>
    </font>
    <font>
      <sz val="12"/>
      <color theme="1"/>
      <name val="Corbel"/>
      <family val="2"/>
    </font>
  </fonts>
  <fills count="17">
    <fill>
      <patternFill patternType="none"/>
    </fill>
    <fill>
      <patternFill patternType="gray125"/>
    </fill>
    <fill>
      <patternFill patternType="solid">
        <fgColor rgb="FF175259"/>
        <bgColor indexed="64"/>
      </patternFill>
    </fill>
    <fill>
      <patternFill patternType="solid">
        <fgColor rgb="FFDEDBC4"/>
        <bgColor indexed="64"/>
      </patternFill>
    </fill>
    <fill>
      <patternFill patternType="solid">
        <fgColor rgb="FF85C4E3"/>
        <bgColor indexed="64"/>
      </patternFill>
    </fill>
    <fill>
      <patternFill patternType="solid">
        <fgColor rgb="FFDE8FEB"/>
        <bgColor indexed="64"/>
      </patternFill>
    </fill>
    <fill>
      <patternFill patternType="solid">
        <fgColor rgb="FFCCDE82"/>
        <bgColor indexed="64"/>
      </patternFill>
    </fill>
    <fill>
      <patternFill patternType="solid">
        <fgColor rgb="FF94BA29"/>
        <bgColor indexed="64"/>
      </patternFill>
    </fill>
    <fill>
      <patternFill patternType="solid">
        <fgColor rgb="FF26DBD9"/>
        <bgColor indexed="64"/>
      </patternFill>
    </fill>
    <fill>
      <patternFill patternType="solid">
        <fgColor rgb="FFFF7373"/>
        <bgColor indexed="64"/>
      </patternFill>
    </fill>
    <fill>
      <patternFill patternType="solid">
        <fgColor rgb="FFF5B224"/>
        <bgColor indexed="64"/>
      </patternFill>
    </fill>
    <fill>
      <patternFill patternType="solid">
        <fgColor rgb="FFBFBFBF"/>
        <bgColor indexed="64"/>
      </patternFill>
    </fill>
    <fill>
      <patternFill patternType="solid">
        <fgColor theme="0" tint="-0.34998626667073579"/>
        <bgColor indexed="64"/>
      </patternFill>
    </fill>
    <fill>
      <patternFill patternType="solid">
        <fgColor theme="4"/>
      </patternFill>
    </fill>
    <fill>
      <patternFill patternType="solid">
        <fgColor rgb="FFA6A6A6"/>
        <bgColor indexed="64"/>
      </patternFill>
    </fill>
    <fill>
      <patternFill patternType="solid">
        <fgColor rgb="FFFFFF00"/>
        <bgColor indexed="64"/>
      </patternFill>
    </fill>
    <fill>
      <patternFill patternType="solid">
        <fgColor rgb="FFC6EFCE"/>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right/>
      <top/>
      <bottom style="thin">
        <color indexed="64"/>
      </bottom>
      <diagonal/>
    </border>
    <border>
      <left/>
      <right style="thin">
        <color rgb="FF000000"/>
      </right>
      <top/>
      <bottom style="thin">
        <color indexed="64"/>
      </bottom>
      <diagonal/>
    </border>
    <border>
      <left style="thin">
        <color rgb="FF000000"/>
      </left>
      <right/>
      <top/>
      <bottom style="thin">
        <color indexed="64"/>
      </bottom>
      <diagonal/>
    </border>
    <border>
      <left/>
      <right/>
      <top/>
      <bottom style="thick">
        <color theme="4"/>
      </bottom>
      <diagonal/>
    </border>
    <border>
      <left/>
      <right/>
      <top style="thin">
        <color indexed="64"/>
      </top>
      <bottom/>
      <diagonal/>
    </border>
    <border>
      <left style="thin">
        <color indexed="64"/>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1">
    <xf numFmtId="0" fontId="0" fillId="0" borderId="0"/>
    <xf numFmtId="9" fontId="12" fillId="0" borderId="0" applyFont="0" applyFill="0" applyBorder="0" applyAlignment="0" applyProtection="0"/>
    <xf numFmtId="0" fontId="13" fillId="0" borderId="9" applyNumberFormat="0" applyFill="0" applyAlignment="0" applyProtection="0"/>
    <xf numFmtId="164" fontId="12" fillId="0" borderId="0" applyFont="0" applyFill="0" applyBorder="0" applyAlignment="0" applyProtection="0"/>
    <xf numFmtId="0" fontId="3" fillId="0" borderId="0"/>
    <xf numFmtId="0" fontId="2" fillId="0" borderId="0"/>
    <xf numFmtId="0" fontId="30" fillId="0" borderId="0" applyNumberFormat="0" applyFill="0" applyBorder="0" applyAlignment="0" applyProtection="0"/>
    <xf numFmtId="0" fontId="31" fillId="13" borderId="0" applyNumberFormat="0" applyBorder="0" applyAlignment="0" applyProtection="0"/>
    <xf numFmtId="0" fontId="4" fillId="16" borderId="0" applyNumberFormat="0" applyBorder="0" applyAlignment="0" applyProtection="0"/>
    <xf numFmtId="0" fontId="1" fillId="0" borderId="0"/>
    <xf numFmtId="0" fontId="1" fillId="0" borderId="0"/>
  </cellStyleXfs>
  <cellXfs count="177">
    <xf numFmtId="0" fontId="0" fillId="0" borderId="0" xfId="0"/>
    <xf numFmtId="0" fontId="5" fillId="0" borderId="0" xfId="0" applyFont="1" applyProtection="1">
      <protection locked="0"/>
    </xf>
    <xf numFmtId="1" fontId="5" fillId="0" borderId="0" xfId="0" applyNumberFormat="1" applyFont="1" applyProtection="1">
      <protection locked="0"/>
    </xf>
    <xf numFmtId="0" fontId="9" fillId="0" borderId="0" xfId="0" applyFont="1"/>
    <xf numFmtId="165" fontId="11" fillId="0" borderId="1" xfId="0" applyNumberFormat="1" applyFont="1" applyBorder="1" applyAlignment="1">
      <alignment vertical="center" wrapText="1"/>
    </xf>
    <xf numFmtId="0" fontId="9" fillId="0" borderId="0" xfId="0" applyFont="1" applyProtection="1">
      <protection locked="0"/>
    </xf>
    <xf numFmtId="0" fontId="11" fillId="0" borderId="1" xfId="0" applyFont="1" applyBorder="1" applyAlignment="1" applyProtection="1">
      <alignment vertical="center" wrapText="1"/>
      <protection locked="0"/>
    </xf>
    <xf numFmtId="2" fontId="9" fillId="0" borderId="1" xfId="0" applyNumberFormat="1" applyFont="1" applyBorder="1" applyProtection="1">
      <protection locked="0"/>
    </xf>
    <xf numFmtId="2" fontId="9" fillId="0" borderId="0" xfId="0" applyNumberFormat="1" applyFont="1" applyProtection="1">
      <protection locked="0"/>
    </xf>
    <xf numFmtId="0" fontId="14" fillId="0" borderId="0" xfId="0" applyFont="1"/>
    <xf numFmtId="166" fontId="10" fillId="0" borderId="0" xfId="0" applyNumberFormat="1" applyFont="1"/>
    <xf numFmtId="0" fontId="13" fillId="0" borderId="9" xfId="2"/>
    <xf numFmtId="0" fontId="0" fillId="0" borderId="0" xfId="0" applyAlignment="1">
      <alignment wrapText="1"/>
    </xf>
    <xf numFmtId="0" fontId="17" fillId="0" borderId="0" xfId="0" applyFont="1"/>
    <xf numFmtId="0" fontId="15" fillId="0" borderId="1" xfId="0" applyFont="1" applyBorder="1" applyAlignment="1">
      <alignment vertical="center" wrapText="1"/>
    </xf>
    <xf numFmtId="0" fontId="16" fillId="2" borderId="0" xfId="0" applyFont="1" applyFill="1" applyAlignment="1">
      <alignment wrapText="1"/>
    </xf>
    <xf numFmtId="1" fontId="15" fillId="0" borderId="1" xfId="0" applyNumberFormat="1" applyFont="1" applyBorder="1" applyAlignment="1">
      <alignment vertical="center" wrapText="1"/>
    </xf>
    <xf numFmtId="0" fontId="15" fillId="0" borderId="11" xfId="0" applyFont="1" applyBorder="1" applyAlignment="1">
      <alignment vertical="center" wrapText="1"/>
    </xf>
    <xf numFmtId="0" fontId="14" fillId="0" borderId="0" xfId="0" applyFont="1" applyAlignment="1">
      <alignment wrapText="1"/>
    </xf>
    <xf numFmtId="0" fontId="9" fillId="0" borderId="1" xfId="0" applyFont="1" applyBorder="1" applyAlignment="1">
      <alignment horizontal="center"/>
    </xf>
    <xf numFmtId="0" fontId="19" fillId="0" borderId="0" xfId="5" applyFont="1" applyAlignment="1">
      <alignment vertical="center"/>
    </xf>
    <xf numFmtId="0" fontId="2" fillId="0" borderId="0" xfId="5"/>
    <xf numFmtId="0" fontId="20" fillId="0" borderId="0" xfId="5" applyFont="1" applyAlignment="1">
      <alignment vertical="center"/>
    </xf>
    <xf numFmtId="0" fontId="21" fillId="0" borderId="0" xfId="5" applyFont="1" applyAlignment="1">
      <alignment vertical="center"/>
    </xf>
    <xf numFmtId="0" fontId="22" fillId="0" borderId="0" xfId="5" applyFont="1" applyAlignment="1">
      <alignment vertical="center"/>
    </xf>
    <xf numFmtId="0" fontId="23" fillId="0" borderId="0" xfId="5" applyFont="1" applyAlignment="1">
      <alignment vertical="center"/>
    </xf>
    <xf numFmtId="0" fontId="2" fillId="0" borderId="0" xfId="5" applyAlignment="1">
      <alignment vertical="center"/>
    </xf>
    <xf numFmtId="0" fontId="27" fillId="0" borderId="0" xfId="5" applyFont="1"/>
    <xf numFmtId="0" fontId="28" fillId="0" borderId="0" xfId="5" applyFont="1"/>
    <xf numFmtId="0" fontId="9" fillId="0" borderId="0" xfId="5" applyFont="1" applyAlignment="1">
      <alignment vertical="center"/>
    </xf>
    <xf numFmtId="0" fontId="30" fillId="0" borderId="0" xfId="6"/>
    <xf numFmtId="0" fontId="9" fillId="0" borderId="21" xfId="0" applyFont="1" applyBorder="1" applyProtection="1">
      <protection locked="0"/>
    </xf>
    <xf numFmtId="0" fontId="9" fillId="0" borderId="20" xfId="0" applyFont="1" applyBorder="1" applyProtection="1">
      <protection locked="0"/>
    </xf>
    <xf numFmtId="0" fontId="11" fillId="0" borderId="11" xfId="0" applyFont="1" applyBorder="1" applyAlignment="1" applyProtection="1">
      <alignment vertical="center" wrapText="1"/>
      <protection locked="0"/>
    </xf>
    <xf numFmtId="2" fontId="9" fillId="0" borderId="11" xfId="0" applyNumberFormat="1" applyFont="1" applyBorder="1" applyProtection="1">
      <protection locked="0"/>
    </xf>
    <xf numFmtId="165" fontId="11" fillId="0" borderId="11" xfId="0" applyNumberFormat="1" applyFont="1" applyBorder="1" applyAlignment="1">
      <alignment vertical="center" wrapText="1"/>
    </xf>
    <xf numFmtId="49" fontId="5" fillId="0" borderId="1" xfId="0" applyNumberFormat="1" applyFont="1" applyBorder="1" applyProtection="1">
      <protection locked="0"/>
    </xf>
    <xf numFmtId="1" fontId="5" fillId="0" borderId="1" xfId="0" applyNumberFormat="1" applyFont="1" applyBorder="1" applyProtection="1">
      <protection locked="0"/>
    </xf>
    <xf numFmtId="0" fontId="5" fillId="0" borderId="1" xfId="0" applyFont="1" applyBorder="1" applyProtection="1">
      <protection locked="0"/>
    </xf>
    <xf numFmtId="0" fontId="14" fillId="0" borderId="0" xfId="0" applyFont="1" applyAlignment="1">
      <alignment horizontal="center"/>
    </xf>
    <xf numFmtId="0" fontId="16" fillId="2" borderId="0" xfId="0" applyFont="1" applyFill="1" applyAlignment="1">
      <alignment horizontal="center" wrapText="1"/>
    </xf>
    <xf numFmtId="0" fontId="14" fillId="0" borderId="0" xfId="0" applyFont="1" applyAlignment="1">
      <alignment horizontal="center" wrapText="1"/>
    </xf>
    <xf numFmtId="0" fontId="0" fillId="0" borderId="0" xfId="0" applyAlignment="1">
      <alignment horizontal="center" wrapText="1"/>
    </xf>
    <xf numFmtId="0" fontId="14" fillId="0" borderId="0" xfId="0" applyFont="1" applyAlignment="1">
      <alignment horizontal="center" vertical="center"/>
    </xf>
    <xf numFmtId="0" fontId="16" fillId="2" borderId="0" xfId="0" applyFont="1" applyFill="1" applyAlignment="1">
      <alignment horizontal="center" vertical="center" wrapText="1"/>
    </xf>
    <xf numFmtId="0" fontId="14" fillId="0" borderId="0" xfId="0" applyFont="1" applyAlignment="1">
      <alignment horizontal="center" vertical="center" wrapText="1"/>
    </xf>
    <xf numFmtId="0" fontId="0" fillId="0" borderId="0" xfId="0" applyAlignment="1">
      <alignment horizontal="center" vertical="center" wrapText="1"/>
    </xf>
    <xf numFmtId="0" fontId="6" fillId="0" borderId="1" xfId="0" applyFont="1" applyBorder="1" applyAlignment="1" applyProtection="1">
      <alignment vertical="center" wrapText="1"/>
      <protection locked="0"/>
    </xf>
    <xf numFmtId="1" fontId="6" fillId="0" borderId="1" xfId="0" applyNumberFormat="1" applyFont="1" applyBorder="1" applyAlignment="1" applyProtection="1">
      <alignment vertical="center" wrapText="1"/>
      <protection locked="0"/>
    </xf>
    <xf numFmtId="0" fontId="8" fillId="0" borderId="1" xfId="0" applyFont="1" applyBorder="1" applyProtection="1">
      <protection locked="0"/>
    </xf>
    <xf numFmtId="0" fontId="8" fillId="0" borderId="0" xfId="0" applyFont="1" applyProtection="1">
      <protection locked="0"/>
    </xf>
    <xf numFmtId="1" fontId="8" fillId="0" borderId="0" xfId="0" applyNumberFormat="1" applyFont="1" applyProtection="1">
      <protection locked="0"/>
    </xf>
    <xf numFmtId="0" fontId="8" fillId="0" borderId="0" xfId="0" applyFont="1"/>
    <xf numFmtId="0" fontId="9" fillId="0" borderId="0" xfId="5" applyFont="1" applyAlignment="1">
      <alignment horizontal="left" vertical="center" wrapText="1"/>
    </xf>
    <xf numFmtId="0" fontId="25" fillId="0" borderId="0" xfId="5" applyFont="1" applyAlignment="1">
      <alignment horizontal="left" vertical="top" wrapText="1"/>
    </xf>
    <xf numFmtId="0" fontId="34" fillId="9" borderId="6" xfId="0" applyFont="1" applyFill="1" applyBorder="1" applyAlignment="1">
      <alignment horizontal="center" vertical="center" wrapText="1"/>
    </xf>
    <xf numFmtId="0" fontId="35" fillId="2" borderId="0" xfId="0" applyFont="1" applyFill="1" applyAlignment="1">
      <alignment horizontal="center" vertical="center" wrapText="1"/>
    </xf>
    <xf numFmtId="0" fontId="36" fillId="0" borderId="0" xfId="0" applyFont="1" applyAlignment="1" applyProtection="1">
      <alignment horizontal="center" vertical="center" wrapText="1"/>
      <protection locked="0"/>
    </xf>
    <xf numFmtId="0" fontId="36" fillId="0" borderId="0" xfId="0" applyFont="1" applyAlignment="1">
      <alignment horizontal="center" vertical="center" wrapText="1"/>
    </xf>
    <xf numFmtId="0" fontId="39" fillId="2" borderId="12" xfId="0" applyFont="1" applyFill="1" applyBorder="1" applyAlignment="1">
      <alignment horizontal="center" vertical="center" wrapText="1"/>
    </xf>
    <xf numFmtId="0" fontId="40" fillId="0" borderId="0" xfId="0" applyFont="1" applyProtection="1">
      <protection locked="0"/>
    </xf>
    <xf numFmtId="0" fontId="40" fillId="0" borderId="0" xfId="0" applyFont="1"/>
    <xf numFmtId="0" fontId="37" fillId="7" borderId="1" xfId="8" applyFont="1" applyFill="1" applyBorder="1" applyAlignment="1" applyProtection="1">
      <alignment horizontal="center" vertical="center" wrapText="1"/>
    </xf>
    <xf numFmtId="2" fontId="37" fillId="7" borderId="1" xfId="8" applyNumberFormat="1" applyFont="1" applyFill="1" applyBorder="1" applyAlignment="1" applyProtection="1">
      <alignment horizontal="center" vertical="center" wrapText="1"/>
    </xf>
    <xf numFmtId="0" fontId="41" fillId="0" borderId="0" xfId="0" applyFont="1" applyProtection="1">
      <protection locked="0"/>
    </xf>
    <xf numFmtId="0" fontId="37" fillId="8" borderId="1" xfId="8" applyFont="1" applyFill="1" applyBorder="1" applyAlignment="1" applyProtection="1">
      <alignment horizontal="center" vertical="center" wrapText="1"/>
    </xf>
    <xf numFmtId="2" fontId="37" fillId="8" borderId="1" xfId="8" applyNumberFormat="1" applyFont="1" applyFill="1" applyBorder="1" applyAlignment="1" applyProtection="1">
      <alignment horizontal="center" vertical="center" wrapText="1"/>
    </xf>
    <xf numFmtId="0" fontId="39" fillId="2" borderId="12" xfId="0" applyFont="1" applyFill="1" applyBorder="1" applyAlignment="1">
      <alignment vertical="center" wrapText="1"/>
    </xf>
    <xf numFmtId="0" fontId="42" fillId="0" borderId="9" xfId="2" applyFont="1"/>
    <xf numFmtId="0" fontId="43" fillId="0" borderId="0" xfId="0" applyFont="1"/>
    <xf numFmtId="0" fontId="43" fillId="0" borderId="0" xfId="0" applyFont="1" applyAlignment="1">
      <alignment horizontal="center" vertical="center"/>
    </xf>
    <xf numFmtId="0" fontId="43" fillId="0" borderId="0" xfId="0" applyFont="1" applyAlignment="1">
      <alignment horizontal="center"/>
    </xf>
    <xf numFmtId="1" fontId="38" fillId="0" borderId="1" xfId="0" applyNumberFormat="1" applyFont="1" applyBorder="1" applyAlignment="1">
      <alignment vertical="center" wrapText="1"/>
    </xf>
    <xf numFmtId="0" fontId="40" fillId="0" borderId="1" xfId="0" applyFont="1" applyBorder="1" applyAlignment="1">
      <alignment vertical="center" wrapText="1"/>
    </xf>
    <xf numFmtId="0" fontId="44" fillId="13" borderId="1" xfId="7" applyFont="1" applyBorder="1" applyAlignment="1">
      <alignment horizontal="center" vertical="center"/>
    </xf>
    <xf numFmtId="1" fontId="40" fillId="0" borderId="1" xfId="0" applyNumberFormat="1" applyFont="1" applyBorder="1" applyAlignment="1">
      <alignment vertical="center" wrapText="1"/>
    </xf>
    <xf numFmtId="1" fontId="40" fillId="12" borderId="1" xfId="0" applyNumberFormat="1" applyFont="1" applyFill="1" applyBorder="1" applyAlignment="1">
      <alignment horizontal="center" vertical="center" wrapText="1"/>
    </xf>
    <xf numFmtId="1" fontId="45" fillId="12" borderId="1" xfId="0" applyNumberFormat="1" applyFont="1" applyFill="1" applyBorder="1" applyAlignment="1">
      <alignment vertical="center" wrapText="1"/>
    </xf>
    <xf numFmtId="0" fontId="38" fillId="0" borderId="1" xfId="0" applyFont="1" applyBorder="1" applyAlignment="1">
      <alignment vertical="center" wrapText="1"/>
    </xf>
    <xf numFmtId="0" fontId="40" fillId="0" borderId="1" xfId="0" applyFont="1" applyBorder="1" applyAlignment="1">
      <alignment wrapText="1"/>
    </xf>
    <xf numFmtId="0" fontId="40" fillId="14" borderId="1" xfId="0" applyFont="1" applyFill="1" applyBorder="1" applyAlignment="1">
      <alignment horizontal="center" wrapText="1"/>
    </xf>
    <xf numFmtId="0" fontId="46" fillId="14" borderId="1" xfId="0" applyFont="1" applyFill="1" applyBorder="1" applyAlignment="1">
      <alignment vertical="center" wrapText="1"/>
    </xf>
    <xf numFmtId="0" fontId="40" fillId="14" borderId="1" xfId="0" applyFont="1" applyFill="1" applyBorder="1" applyAlignment="1">
      <alignment horizontal="center" vertical="center" wrapText="1"/>
    </xf>
    <xf numFmtId="0" fontId="40" fillId="14" borderId="1" xfId="0" applyFont="1" applyFill="1" applyBorder="1"/>
    <xf numFmtId="0" fontId="0" fillId="0" borderId="0" xfId="0" applyAlignment="1">
      <alignment horizontal="center"/>
    </xf>
    <xf numFmtId="0" fontId="14" fillId="0" borderId="1" xfId="0" applyFont="1" applyBorder="1"/>
    <xf numFmtId="0" fontId="14" fillId="0" borderId="26" xfId="0" applyFont="1" applyBorder="1"/>
    <xf numFmtId="0" fontId="14" fillId="0" borderId="28" xfId="0" applyFont="1" applyBorder="1"/>
    <xf numFmtId="0" fontId="14" fillId="0" borderId="25" xfId="0" applyFont="1" applyBorder="1" applyAlignment="1">
      <alignment horizontal="center"/>
    </xf>
    <xf numFmtId="0" fontId="14" fillId="0" borderId="27" xfId="0" applyFont="1" applyBorder="1" applyAlignment="1">
      <alignment horizontal="center"/>
    </xf>
    <xf numFmtId="0" fontId="15" fillId="0" borderId="22" xfId="0" applyFont="1" applyBorder="1" applyAlignment="1">
      <alignment horizontal="center"/>
    </xf>
    <xf numFmtId="0" fontId="15" fillId="0" borderId="24" xfId="0" applyFont="1" applyBorder="1" applyAlignment="1">
      <alignment horizontal="center"/>
    </xf>
    <xf numFmtId="0" fontId="14" fillId="15" borderId="0" xfId="0" applyFont="1" applyFill="1"/>
    <xf numFmtId="0" fontId="33" fillId="0" borderId="23" xfId="0" applyFont="1" applyBorder="1" applyAlignment="1">
      <alignment horizontal="center"/>
    </xf>
    <xf numFmtId="0" fontId="5" fillId="0" borderId="14" xfId="0" applyFont="1" applyBorder="1"/>
    <xf numFmtId="0" fontId="5" fillId="0" borderId="1" xfId="0" applyFont="1" applyBorder="1"/>
    <xf numFmtId="0" fontId="5" fillId="0" borderId="11" xfId="0" applyFont="1" applyBorder="1"/>
    <xf numFmtId="0" fontId="14" fillId="0" borderId="29" xfId="0" applyFont="1" applyBorder="1" applyAlignment="1">
      <alignment wrapText="1"/>
    </xf>
    <xf numFmtId="0" fontId="6" fillId="0" borderId="1" xfId="0" applyFont="1" applyBorder="1" applyAlignment="1" applyProtection="1">
      <alignment vertical="center"/>
      <protection locked="0"/>
    </xf>
    <xf numFmtId="0" fontId="48" fillId="0" borderId="1" xfId="0" applyFont="1" applyBorder="1" applyProtection="1">
      <protection locked="0"/>
    </xf>
    <xf numFmtId="9" fontId="48" fillId="0" borderId="1" xfId="1" applyFont="1" applyBorder="1" applyAlignment="1" applyProtection="1">
      <alignment horizontal="center"/>
    </xf>
    <xf numFmtId="167" fontId="48" fillId="0" borderId="1" xfId="3" applyNumberFormat="1" applyFont="1" applyBorder="1" applyProtection="1"/>
    <xf numFmtId="0" fontId="48" fillId="0" borderId="1" xfId="0" applyFont="1" applyBorder="1"/>
    <xf numFmtId="9" fontId="48" fillId="0" borderId="11" xfId="1" applyFont="1" applyBorder="1" applyAlignment="1" applyProtection="1">
      <alignment horizontal="center"/>
    </xf>
    <xf numFmtId="167" fontId="48" fillId="0" borderId="11" xfId="3" applyNumberFormat="1" applyFont="1" applyBorder="1" applyProtection="1"/>
    <xf numFmtId="0" fontId="48" fillId="0" borderId="11" xfId="0" applyFont="1" applyBorder="1"/>
    <xf numFmtId="2" fontId="6" fillId="0" borderId="1" xfId="0" applyNumberFormat="1" applyFont="1" applyBorder="1" applyAlignment="1" applyProtection="1">
      <alignment vertical="center" wrapText="1"/>
      <protection locked="0"/>
    </xf>
    <xf numFmtId="2" fontId="5" fillId="0" borderId="0" xfId="0" applyNumberFormat="1" applyFont="1" applyProtection="1">
      <protection locked="0"/>
    </xf>
    <xf numFmtId="2" fontId="37" fillId="7" borderId="1" xfId="0" applyNumberFormat="1" applyFont="1" applyFill="1" applyBorder="1" applyAlignment="1">
      <alignment horizontal="center" vertical="center" wrapText="1"/>
    </xf>
    <xf numFmtId="2" fontId="47" fillId="0" borderId="1" xfId="0" applyNumberFormat="1" applyFont="1" applyBorder="1" applyProtection="1">
      <protection locked="0"/>
    </xf>
    <xf numFmtId="2" fontId="47" fillId="0" borderId="1" xfId="0" applyNumberFormat="1" applyFont="1" applyBorder="1" applyAlignment="1" applyProtection="1">
      <alignment vertical="center" wrapText="1"/>
      <protection locked="0"/>
    </xf>
    <xf numFmtId="2" fontId="47" fillId="0" borderId="0" xfId="0" applyNumberFormat="1" applyFont="1" applyProtection="1">
      <protection locked="0"/>
    </xf>
    <xf numFmtId="0" fontId="9" fillId="9" borderId="1" xfId="0" applyFont="1" applyFill="1" applyBorder="1" applyAlignment="1">
      <alignment horizontal="center" vertical="center" wrapText="1"/>
    </xf>
    <xf numFmtId="0" fontId="9" fillId="10" borderId="1" xfId="0" applyFont="1" applyFill="1" applyBorder="1" applyAlignment="1">
      <alignment horizontal="center" vertical="center" wrapText="1"/>
    </xf>
    <xf numFmtId="0" fontId="9" fillId="10" borderId="1" xfId="0" applyFont="1" applyFill="1" applyBorder="1" applyAlignment="1">
      <alignment horizontal="center" vertical="center"/>
    </xf>
    <xf numFmtId="2" fontId="9" fillId="10" borderId="1" xfId="0" applyNumberFormat="1" applyFont="1" applyFill="1" applyBorder="1" applyAlignment="1">
      <alignment horizontal="center" vertical="center" wrapText="1"/>
    </xf>
    <xf numFmtId="1" fontId="9" fillId="10" borderId="1" xfId="0" applyNumberFormat="1"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1" fontId="9" fillId="6" borderId="1" xfId="8" applyNumberFormat="1" applyFont="1" applyFill="1" applyBorder="1" applyAlignment="1" applyProtection="1">
      <alignment horizontal="center" vertical="center" wrapText="1"/>
    </xf>
    <xf numFmtId="0" fontId="9" fillId="5" borderId="1" xfId="0" applyFont="1" applyFill="1" applyBorder="1" applyAlignment="1">
      <alignment horizontal="center" vertical="center" wrapText="1"/>
    </xf>
    <xf numFmtId="1" fontId="9" fillId="5" borderId="1" xfId="0" applyNumberFormat="1" applyFont="1" applyFill="1" applyBorder="1" applyAlignment="1">
      <alignment horizontal="center" vertical="center" wrapText="1"/>
    </xf>
    <xf numFmtId="0" fontId="9" fillId="5" borderId="13" xfId="0" applyFont="1" applyFill="1" applyBorder="1" applyAlignment="1">
      <alignment horizontal="center" vertical="center" wrapText="1"/>
    </xf>
    <xf numFmtId="0" fontId="9" fillId="2" borderId="0" xfId="0" applyFont="1" applyFill="1" applyAlignment="1">
      <alignment horizontal="center" vertical="center" wrapText="1"/>
    </xf>
    <xf numFmtId="0" fontId="41" fillId="0" borderId="0" xfId="0" applyFont="1" applyAlignment="1" applyProtection="1">
      <alignment horizontal="left" vertical="center"/>
      <protection locked="0"/>
    </xf>
    <xf numFmtId="0" fontId="49" fillId="0" borderId="0" xfId="0" applyFont="1" applyAlignment="1" applyProtection="1">
      <alignment horizontal="center" vertical="center"/>
      <protection locked="0"/>
    </xf>
    <xf numFmtId="0" fontId="49" fillId="0" borderId="0" xfId="0" applyFont="1" applyAlignment="1">
      <alignment horizontal="center" vertical="center"/>
    </xf>
    <xf numFmtId="0" fontId="40" fillId="9" borderId="21" xfId="0" applyFont="1" applyFill="1" applyBorder="1" applyAlignment="1">
      <alignment horizontal="center" vertical="center" wrapText="1"/>
    </xf>
    <xf numFmtId="0" fontId="34" fillId="9" borderId="21" xfId="0" applyFont="1" applyFill="1" applyBorder="1" applyAlignment="1">
      <alignment horizontal="center" vertical="center" wrapText="1"/>
    </xf>
    <xf numFmtId="0" fontId="25" fillId="0" borderId="1" xfId="5" applyFont="1" applyBorder="1" applyAlignment="1">
      <alignment horizontal="left" vertical="center" wrapText="1"/>
    </xf>
    <xf numFmtId="0" fontId="7" fillId="11" borderId="1" xfId="5" applyFont="1" applyFill="1" applyBorder="1" applyAlignment="1">
      <alignment horizontal="left" vertical="center" wrapText="1"/>
    </xf>
    <xf numFmtId="0" fontId="37" fillId="8" borderId="1" xfId="8" applyNumberFormat="1" applyFont="1" applyFill="1" applyBorder="1" applyAlignment="1" applyProtection="1">
      <alignment horizontal="center" vertical="center" wrapText="1"/>
    </xf>
    <xf numFmtId="0" fontId="9" fillId="0" borderId="1" xfId="0" applyNumberFormat="1" applyFont="1" applyBorder="1" applyProtection="1">
      <protection locked="0"/>
    </xf>
    <xf numFmtId="0" fontId="9" fillId="0" borderId="11" xfId="0" applyNumberFormat="1" applyFont="1" applyBorder="1" applyProtection="1">
      <protection locked="0"/>
    </xf>
    <xf numFmtId="0" fontId="9" fillId="0" borderId="0" xfId="0" applyNumberFormat="1" applyFont="1" applyProtection="1">
      <protection locked="0"/>
    </xf>
    <xf numFmtId="0" fontId="25" fillId="0" borderId="1" xfId="5" applyFont="1" applyBorder="1" applyAlignment="1">
      <alignment horizontal="left" vertical="center" wrapText="1"/>
    </xf>
    <xf numFmtId="0" fontId="9" fillId="0" borderId="0" xfId="5" applyFont="1" applyAlignment="1">
      <alignment horizontal="left" vertical="top" wrapText="1"/>
    </xf>
    <xf numFmtId="0" fontId="9" fillId="0" borderId="0" xfId="5" applyFont="1" applyAlignment="1">
      <alignment horizontal="left" vertical="center" wrapText="1"/>
    </xf>
    <xf numFmtId="0" fontId="10" fillId="11" borderId="1" xfId="5" applyFont="1" applyFill="1" applyBorder="1" applyAlignment="1">
      <alignment horizontal="left" vertical="center" wrapText="1"/>
    </xf>
    <xf numFmtId="0" fontId="9" fillId="11" borderId="1" xfId="5" applyFont="1" applyFill="1" applyBorder="1" applyAlignment="1">
      <alignment horizontal="left" vertical="center" wrapText="1"/>
    </xf>
    <xf numFmtId="0" fontId="7" fillId="11" borderId="1" xfId="5" applyFont="1" applyFill="1" applyBorder="1" applyAlignment="1">
      <alignment horizontal="left" vertical="center" wrapText="1"/>
    </xf>
    <xf numFmtId="0" fontId="10" fillId="0" borderId="1" xfId="5" applyFont="1" applyFill="1" applyBorder="1" applyAlignment="1">
      <alignment horizontal="center" vertical="center" wrapText="1"/>
    </xf>
    <xf numFmtId="0" fontId="26" fillId="0" borderId="1" xfId="5" applyFont="1" applyFill="1" applyBorder="1" applyAlignment="1">
      <alignment horizontal="left" vertical="center" wrapText="1"/>
    </xf>
    <xf numFmtId="0" fontId="10" fillId="0" borderId="1" xfId="5" applyFont="1" applyFill="1" applyBorder="1" applyAlignment="1">
      <alignment horizontal="left" vertical="center" wrapText="1"/>
    </xf>
    <xf numFmtId="0" fontId="9" fillId="0" borderId="1" xfId="5" applyFont="1" applyFill="1" applyBorder="1" applyAlignment="1">
      <alignment horizontal="left" vertical="center" wrapText="1"/>
    </xf>
    <xf numFmtId="14" fontId="9" fillId="0" borderId="1" xfId="5" applyNumberFormat="1" applyFont="1" applyFill="1" applyBorder="1" applyAlignment="1">
      <alignment horizontal="left" vertical="center" wrapText="1"/>
    </xf>
    <xf numFmtId="0" fontId="10" fillId="11" borderId="1" xfId="5" applyFont="1" applyFill="1" applyBorder="1" applyAlignment="1">
      <alignment horizontal="center" vertical="center" wrapText="1"/>
    </xf>
    <xf numFmtId="0" fontId="25" fillId="0" borderId="1" xfId="5" applyFont="1" applyBorder="1" applyAlignment="1">
      <alignment horizontal="left" vertical="top" wrapText="1"/>
    </xf>
    <xf numFmtId="0" fontId="9" fillId="0" borderId="19" xfId="5" applyFont="1" applyBorder="1" applyAlignment="1">
      <alignment horizontal="left" vertical="top" wrapText="1"/>
    </xf>
    <xf numFmtId="0" fontId="9" fillId="0" borderId="10" xfId="5" applyFont="1" applyBorder="1" applyAlignment="1">
      <alignment horizontal="left" vertical="top" wrapText="1"/>
    </xf>
    <xf numFmtId="0" fontId="9" fillId="0" borderId="20" xfId="5" applyFont="1" applyBorder="1" applyAlignment="1">
      <alignment horizontal="left" vertical="top" wrapText="1"/>
    </xf>
    <xf numFmtId="0" fontId="9" fillId="0" borderId="18" xfId="5" applyFont="1" applyBorder="1" applyAlignment="1">
      <alignment horizontal="left" vertical="top" wrapText="1"/>
    </xf>
    <xf numFmtId="0" fontId="9" fillId="0" borderId="17" xfId="5" applyFont="1" applyBorder="1" applyAlignment="1">
      <alignment horizontal="left" vertical="top" wrapText="1"/>
    </xf>
    <xf numFmtId="0" fontId="9" fillId="0" borderId="1" xfId="5" applyFont="1" applyBorder="1" applyAlignment="1">
      <alignment horizontal="left" vertical="center" wrapText="1"/>
    </xf>
    <xf numFmtId="0" fontId="29" fillId="0" borderId="0" xfId="5" applyFont="1" applyAlignment="1">
      <alignment horizontal="left" vertical="center" wrapText="1"/>
    </xf>
    <xf numFmtId="0" fontId="34" fillId="10" borderId="6" xfId="0" applyFont="1" applyFill="1" applyBorder="1" applyAlignment="1">
      <alignment horizontal="center" vertical="center" wrapText="1"/>
    </xf>
    <xf numFmtId="0" fontId="34" fillId="10" borderId="7" xfId="0" applyFont="1" applyFill="1" applyBorder="1" applyAlignment="1">
      <alignment horizontal="center" vertical="center" wrapText="1"/>
    </xf>
    <xf numFmtId="1" fontId="34" fillId="6" borderId="4" xfId="0" applyNumberFormat="1" applyFont="1" applyFill="1" applyBorder="1" applyAlignment="1">
      <alignment horizontal="center" vertical="center" wrapText="1"/>
    </xf>
    <xf numFmtId="1" fontId="34" fillId="6" borderId="3" xfId="0" applyNumberFormat="1" applyFont="1" applyFill="1" applyBorder="1" applyAlignment="1">
      <alignment horizontal="center" vertical="center" wrapText="1"/>
    </xf>
    <xf numFmtId="0" fontId="34" fillId="4" borderId="3" xfId="0" applyFont="1" applyFill="1" applyBorder="1" applyAlignment="1">
      <alignment horizontal="center" vertical="center" wrapText="1"/>
    </xf>
    <xf numFmtId="0" fontId="34" fillId="4" borderId="5" xfId="0" applyFont="1" applyFill="1" applyBorder="1" applyAlignment="1">
      <alignment horizontal="center" vertical="center" wrapText="1"/>
    </xf>
    <xf numFmtId="0" fontId="34" fillId="3" borderId="2" xfId="0" applyFont="1" applyFill="1" applyBorder="1" applyAlignment="1">
      <alignment horizontal="center" vertical="center" wrapText="1"/>
    </xf>
    <xf numFmtId="0" fontId="34" fillId="5" borderId="8" xfId="0" applyFont="1" applyFill="1" applyBorder="1" applyAlignment="1">
      <alignment horizontal="center" vertical="center" wrapText="1"/>
    </xf>
    <xf numFmtId="0" fontId="34" fillId="5" borderId="6" xfId="0" applyFont="1" applyFill="1" applyBorder="1" applyAlignment="1">
      <alignment horizontal="center" vertical="center" wrapText="1"/>
    </xf>
    <xf numFmtId="0" fontId="38" fillId="7" borderId="6" xfId="0" applyFont="1" applyFill="1" applyBorder="1" applyAlignment="1">
      <alignment horizontal="center"/>
    </xf>
    <xf numFmtId="0" fontId="35" fillId="2" borderId="15" xfId="0" applyFont="1" applyFill="1" applyBorder="1" applyAlignment="1">
      <alignment horizontal="center" vertical="center" wrapText="1"/>
    </xf>
    <xf numFmtId="0" fontId="35" fillId="2" borderId="16" xfId="0" applyFont="1" applyFill="1" applyBorder="1" applyAlignment="1">
      <alignment horizontal="center" vertical="center" wrapText="1"/>
    </xf>
    <xf numFmtId="0" fontId="38" fillId="8" borderId="6" xfId="0" applyFont="1" applyFill="1" applyBorder="1" applyAlignment="1">
      <alignment horizontal="center"/>
    </xf>
    <xf numFmtId="0" fontId="43" fillId="0" borderId="0" xfId="0" applyFont="1" applyAlignment="1">
      <alignment horizontal="left" vertical="center" wrapText="1"/>
    </xf>
    <xf numFmtId="1" fontId="47" fillId="0" borderId="1" xfId="0" applyNumberFormat="1" applyFont="1" applyBorder="1" applyAlignment="1" applyProtection="1">
      <alignment horizontal="center" vertical="center" wrapText="1"/>
      <protection locked="0"/>
    </xf>
    <xf numFmtId="0" fontId="47" fillId="0" borderId="1" xfId="0" applyFont="1" applyBorder="1" applyAlignment="1" applyProtection="1">
      <alignment horizontal="center" vertical="center" wrapText="1"/>
      <protection locked="0"/>
    </xf>
    <xf numFmtId="49" fontId="9" fillId="0" borderId="1" xfId="0" applyNumberFormat="1" applyFont="1" applyBorder="1" applyAlignment="1" applyProtection="1">
      <alignment horizontal="center"/>
      <protection locked="0"/>
    </xf>
    <xf numFmtId="1" fontId="9" fillId="0" borderId="1" xfId="0" applyNumberFormat="1" applyFont="1" applyBorder="1" applyAlignment="1" applyProtection="1">
      <alignment horizontal="center"/>
      <protection locked="0"/>
    </xf>
    <xf numFmtId="0" fontId="9" fillId="0" borderId="1" xfId="0" applyFont="1" applyBorder="1" applyProtection="1">
      <protection locked="0"/>
    </xf>
    <xf numFmtId="1" fontId="9" fillId="0" borderId="1" xfId="3" applyNumberFormat="1" applyFont="1" applyBorder="1" applyAlignment="1" applyProtection="1">
      <alignment horizontal="center" vertical="center" wrapText="1"/>
      <protection locked="0"/>
    </xf>
    <xf numFmtId="168" fontId="9" fillId="0" borderId="1" xfId="0" applyNumberFormat="1" applyFont="1" applyBorder="1" applyProtection="1">
      <protection locked="0"/>
    </xf>
    <xf numFmtId="0" fontId="9" fillId="0" borderId="1" xfId="0" applyFont="1" applyBorder="1"/>
  </cellXfs>
  <cellStyles count="11">
    <cellStyle name="Bueno" xfId="8" builtinId="26"/>
    <cellStyle name="Encabezado 1" xfId="2" builtinId="16"/>
    <cellStyle name="Énfasis1" xfId="7" builtinId="29"/>
    <cellStyle name="Hipervínculo" xfId="6" builtinId="8"/>
    <cellStyle name="Millares" xfId="3" builtinId="3"/>
    <cellStyle name="Normal" xfId="0" builtinId="0"/>
    <cellStyle name="Normal 2" xfId="4" xr:uid="{00000000-0005-0000-0000-000006000000}"/>
    <cellStyle name="Normal 2 2" xfId="9" xr:uid="{8B97A6C0-4AB9-4B41-AE14-E6189937BE85}"/>
    <cellStyle name="Normal 3" xfId="5" xr:uid="{00000000-0005-0000-0000-000007000000}"/>
    <cellStyle name="Normal 3 2" xfId="10" xr:uid="{D18A89A7-C7B5-408D-819D-19979FA76FED}"/>
    <cellStyle name="Porcentaje" xfId="1" builtinId="5"/>
  </cellStyles>
  <dxfs count="85">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color rgb="FF9C0006"/>
      </font>
      <fill>
        <patternFill patternType="solid">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74706"/>
      </font>
      <fill>
        <patternFill>
          <bgColor rgb="FFFFEC8B"/>
        </patternFill>
      </fill>
    </dxf>
    <dxf>
      <font>
        <color rgb="FF9C0006"/>
      </font>
      <fill>
        <patternFill>
          <bgColor rgb="FFFFC7CE"/>
        </patternFill>
      </fill>
    </dxf>
    <dxf>
      <font>
        <color rgb="FF006100"/>
      </font>
      <fill>
        <patternFill>
          <bgColor rgb="FFC6EFCE"/>
        </patternFill>
      </fill>
    </dxf>
    <dxf>
      <font>
        <b val="0"/>
        <i val="0"/>
        <strike val="0"/>
        <condense val="0"/>
        <extend val="0"/>
        <outline val="0"/>
        <shadow val="0"/>
        <u val="none"/>
        <vertAlign val="baseline"/>
        <sz val="10"/>
        <color theme="1"/>
        <name val="Century Gothic"/>
        <scheme val="none"/>
      </font>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entury Gothic"/>
        <scheme val="none"/>
      </font>
      <numFmt numFmtId="165" formatCode="0.000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entury Gothic"/>
        <scheme val="none"/>
      </font>
      <numFmt numFmtId="165" formatCode="0.000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0" formatCode="Genera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numFmt numFmtId="0" formatCode="Genera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numFmt numFmtId="2" formatCode="0.0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000000"/>
        <name val="Century Gothic"/>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border diagonalUp="0" diagonalDown="0">
        <left/>
        <right style="thin">
          <color indexed="64"/>
        </right>
        <top style="thin">
          <color indexed="64"/>
        </top>
        <bottom style="thin">
          <color indexed="64"/>
        </bottom>
        <vertical/>
        <horizontal/>
      </border>
      <protection locked="0" hidden="0"/>
    </dxf>
    <dxf>
      <border outline="0">
        <left style="thin">
          <color indexed="64"/>
        </left>
        <bottom style="thin">
          <color indexed="64"/>
        </bottom>
      </border>
    </dxf>
    <dxf>
      <font>
        <b val="0"/>
        <i val="0"/>
        <strike val="0"/>
        <condense val="0"/>
        <extend val="0"/>
        <outline val="0"/>
        <shadow val="0"/>
        <u val="none"/>
        <vertAlign val="baseline"/>
        <sz val="12"/>
        <color theme="0"/>
        <name val="Century Gothic"/>
        <family val="2"/>
        <scheme val="none"/>
      </font>
      <fill>
        <patternFill patternType="solid">
          <fgColor indexed="64"/>
          <bgColor rgb="FF175259"/>
        </patternFill>
      </fill>
      <alignment horizontal="center" vertical="center" textRotation="0" wrapText="1" indent="0" justifyLastLine="0" shrinkToFit="0" readingOrder="0"/>
      <border diagonalUp="0" diagonalDown="0" outline="0">
        <left style="thin">
          <color theme="0"/>
        </left>
        <right style="thin">
          <color theme="0"/>
        </right>
        <top/>
        <bottom/>
      </border>
      <protection locked="1" hidden="0"/>
    </dxf>
    <dxf>
      <font>
        <color rgb="FF9C0006"/>
      </font>
      <fill>
        <patternFill patternType="solid">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i val="0"/>
        <color rgb="FFC00000"/>
      </font>
    </dxf>
    <dxf>
      <font>
        <b val="0"/>
        <i val="0"/>
        <strike val="0"/>
        <condense val="0"/>
        <extend val="0"/>
        <outline val="0"/>
        <shadow val="0"/>
        <u val="none"/>
        <vertAlign val="baseline"/>
        <sz val="10"/>
        <color rgb="FFFFFF00"/>
        <name val="Century Gothic"/>
        <family val="2"/>
        <scheme val="none"/>
      </font>
      <numFmt numFmtId="167" formatCode="_(* #,##0_);_(* \(#,##0\);_(*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FFFF00"/>
        <name val="Century Gothic"/>
        <family val="2"/>
        <scheme val="none"/>
      </font>
      <numFmt numFmtId="167" formatCode="_(* #,##0_);_(* \(#,##0\);_(*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FFFF00"/>
        <name val="Century Gothic"/>
        <family val="2"/>
        <scheme val="none"/>
      </font>
      <numFmt numFmtId="167" formatCode="_(* #,##0_);_(* \(#,##0\);_(*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FFFF00"/>
        <name val="Century Gothic"/>
        <family val="2"/>
        <scheme val="none"/>
      </font>
      <numFmt numFmtId="167" formatCode="_(* #,##0_);_(* \(#,##0\);_(*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FFFF00"/>
        <name val="Century Gothic"/>
        <scheme val="none"/>
      </font>
      <numFmt numFmtId="13"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Century Gothic"/>
        <family val="2"/>
        <scheme val="none"/>
      </font>
      <numFmt numFmtId="2" formatCode="0.00"/>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numFmt numFmtId="2" formatCode="0.00"/>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numFmt numFmtId="2" formatCode="0.00"/>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numFmt numFmtId="2" formatCode="0.00"/>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FFFF00"/>
        <name val="Century Gothic"/>
        <scheme val="none"/>
      </font>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FFFF00"/>
        <name val="Century Gothic"/>
        <scheme val="none"/>
      </font>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FFFF00"/>
        <name val="Century Gothic"/>
        <scheme val="none"/>
      </font>
      <border diagonalUp="0" diagonalDown="0" outline="0">
        <left style="thin">
          <color indexed="64"/>
        </left>
        <right style="thin">
          <color indexed="64"/>
        </right>
        <top style="thin">
          <color indexed="64"/>
        </top>
        <bottom style="thin">
          <color indexed="64"/>
        </bottom>
      </border>
      <protection locked="0" hidden="0"/>
    </dxf>
    <dxf>
      <border outline="0">
        <left style="thin">
          <color indexed="64"/>
        </left>
        <bottom style="thin">
          <color indexed="64"/>
        </bottom>
      </border>
    </dxf>
    <dxf>
      <font>
        <strike val="0"/>
        <outline val="0"/>
        <shadow val="0"/>
        <u val="none"/>
        <vertAlign val="baseline"/>
        <sz val="10"/>
        <color rgb="FFFFFF00"/>
      </font>
    </dxf>
    <dxf>
      <font>
        <b val="0"/>
        <i val="0"/>
        <strike val="0"/>
        <condense val="0"/>
        <extend val="0"/>
        <outline val="0"/>
        <shadow val="0"/>
        <u val="none"/>
        <vertAlign val="baseline"/>
        <sz val="12"/>
        <color theme="0"/>
        <name val="Century Gothic"/>
        <family val="2"/>
        <scheme val="none"/>
      </font>
      <fill>
        <patternFill patternType="solid">
          <fgColor indexed="64"/>
          <bgColor rgb="FF175259"/>
        </patternFill>
      </fill>
      <alignment horizontal="center" vertical="center" textRotation="0" wrapText="1" indent="0" justifyLastLine="0" shrinkToFit="0" readingOrder="0"/>
      <border diagonalUp="0" diagonalDown="0" outline="0">
        <left style="thin">
          <color theme="0"/>
        </left>
        <right style="thin">
          <color theme="0"/>
        </right>
        <top/>
        <bottom/>
      </border>
      <protection locked="1" hidden="0"/>
    </dxf>
    <dxf>
      <font>
        <color rgb="FF9C5700"/>
      </font>
      <fill>
        <patternFill>
          <bgColor rgb="FFFFEB9C"/>
        </patternFill>
      </fill>
    </dxf>
    <dxf>
      <font>
        <color rgb="FF9C5700"/>
      </font>
      <fill>
        <patternFill>
          <bgColor rgb="FFFFEB9C"/>
        </patternFill>
      </fill>
    </dxf>
    <dxf>
      <fill>
        <patternFill patternType="none">
          <bgColor auto="1"/>
        </patternFill>
      </fill>
    </dxf>
    <dxf>
      <font>
        <color rgb="FF9C0006"/>
      </font>
      <fill>
        <patternFill patternType="none">
          <bgColor auto="1"/>
        </patternFill>
      </fill>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orbel"/>
        <scheme val="none"/>
      </font>
      <numFmt numFmtId="1" formatCode="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orbel"/>
        <scheme val="none"/>
      </font>
      <numFmt numFmtId="1" formatCode="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orbel"/>
        <scheme val="none"/>
      </font>
      <numFmt numFmtId="1" formatCode="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orbel"/>
        <scheme val="none"/>
      </font>
      <numFmt numFmtId="30" formatCode="@"/>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numFmt numFmtId="1" formatCode="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numFmt numFmtId="1" formatCode="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numFmt numFmtId="1" formatCode="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numFmt numFmtId="30" formatCode="@"/>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numFmt numFmtId="1" formatCode="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numFmt numFmtId="2" formatCode="0.00"/>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2" formatCode="0.00"/>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fill>
        <patternFill patternType="solid">
          <fgColor indexed="64"/>
          <bgColor rgb="FFFFFF0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border>
    </dxf>
    <dxf>
      <font>
        <strike val="0"/>
        <outline val="0"/>
        <shadow val="0"/>
        <u val="none"/>
        <vertAlign val="baseline"/>
        <sz val="12"/>
        <color theme="1"/>
      </font>
    </dxf>
    <dxf>
      <font>
        <color rgb="FF9C0006"/>
      </font>
      <fill>
        <patternFill patternType="solid">
          <bgColor rgb="FFFFC7CE"/>
        </patternFill>
      </fill>
    </dxf>
  </dxfs>
  <tableStyles count="0" defaultTableStyle="TableStyleMedium2" defaultPivotStyle="PivotStyleLight16"/>
  <colors>
    <mruColors>
      <color rgb="FFA6A6A6"/>
      <color rgb="FFFFEC8B"/>
      <color rgb="FF974706"/>
      <color rgb="FFFFC7CE"/>
      <color rgb="FF9C0006"/>
      <color rgb="FFC6EFCE"/>
      <color rgb="FF006100"/>
      <color rgb="FF175259"/>
      <color rgb="FFFF7373"/>
      <color rgb="FFDE8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52632</xdr:rowOff>
    </xdr:from>
    <xdr:to>
      <xdr:col>4</xdr:col>
      <xdr:colOff>588733</xdr:colOff>
      <xdr:row>21</xdr:row>
      <xdr:rowOff>116094</xdr:rowOff>
    </xdr:to>
    <xdr:pic>
      <xdr:nvPicPr>
        <xdr:cNvPr id="2" name="Picture 1">
          <a:extLst>
            <a:ext uri="{FF2B5EF4-FFF2-40B4-BE49-F238E27FC236}">
              <a16:creationId xmlns:a16="http://schemas.microsoft.com/office/drawing/2014/main" id="{8D231ACD-05EF-4CCB-ACB9-CBDDC893B23C}"/>
            </a:ext>
          </a:extLst>
        </xdr:cNvPr>
        <xdr:cNvPicPr>
          <a:picLocks noChangeAspect="1"/>
        </xdr:cNvPicPr>
      </xdr:nvPicPr>
      <xdr:blipFill>
        <a:blip xmlns:r="http://schemas.openxmlformats.org/officeDocument/2006/relationships" r:embed="rId1"/>
        <a:stretch>
          <a:fillRect/>
        </a:stretch>
      </xdr:blipFill>
      <xdr:spPr>
        <a:xfrm>
          <a:off x="0" y="1134672"/>
          <a:ext cx="3545293" cy="477833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nexo-S13-Registro-de-los-miembros-de-un-grupo%20Selva%20Verd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1. Miembros del grupo"/>
      <sheetName val="2. Cultivo certificado"/>
      <sheetName val="3. Unidad de finca"/>
      <sheetName val=" Tablero"/>
      <sheetName val="Traducciones"/>
      <sheetName val="Lista de cultivos"/>
      <sheetName val="Guía"/>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GroupMember" displayName="GroupMember" ref="A2:AA50" totalsRowShown="0" headerRowDxfId="83" tableBorderDxfId="82">
  <autoFilter ref="A2:AA50" xr:uid="{00000000-0009-0000-0100-000001000000}"/>
  <tableColumns count="27">
    <tableColumn id="1" xr3:uid="{00000000-0010-0000-0000-000001000000}" name="1. ID interna de la finca. No se permiten duplicados*" dataDxfId="81"/>
    <tableColumn id="2" xr3:uid="{00000000-0010-0000-0000-000002000000}" name="2. Identificación nacional de la finca (sólo para Brasil) **" dataDxfId="80"/>
    <tableColumn id="4" xr3:uid="{00000000-0010-0000-0000-000004000000}" name="3. Pueblo y ciudad*" dataDxfId="79"/>
    <tableColumn id="6" xr3:uid="{00000000-0010-0000-0000-000006000000}" name="4 Distrito / Estado / Provincia *" dataDxfId="78"/>
    <tableColumn id="7" xr3:uid="{00000000-0010-0000-0000-000007000000}" name="5. Región de inspección interna" dataDxfId="77"/>
    <tableColumn id="8" xr3:uid="{00000000-0010-0000-0000-000008000000}" name="6 Superficie total de la finca (ha) *" dataDxfId="76"/>
    <tableColumn id="9" xr3:uid="{00000000-0010-0000-0000-000009000000}" name="7. Tipo de finca" dataDxfId="75"/>
    <tableColumn id="10" xr3:uid="{00000000-0010-0000-0000-00000A000000}" name="8. Número de Unidades Anexadas a esta Finca" dataDxfId="74"/>
    <tableColumn id="11" xr3:uid="{00000000-0010-0000-0000-00000B000000}" name="9. Número de cultivos certificados *" dataDxfId="73"/>
    <tableColumn id="12" xr3:uid="{00000000-0010-0000-0000-00000C000000}" name="10. Nombre*" dataDxfId="72"/>
    <tableColumn id="13" xr3:uid="{00000000-0010-0000-0000-00000D000000}" name="11. Apellidos*" dataDxfId="71"/>
    <tableColumn id="14" xr3:uid="{00000000-0010-0000-0000-00000E000000}" name="12. Número de teléfono**" dataDxfId="70"/>
    <tableColumn id="15" xr3:uid="{00000000-0010-0000-0000-00000F000000}" name="13. Número de identificacion nacional** Obligatorio para Brasil, % para Ghana y Ivory Coast" dataDxfId="69"/>
    <tableColumn id="16" xr3:uid="{00000000-0010-0000-0000-000010000000}" name="14. Género*" dataDxfId="68"/>
    <tableColumn id="17" xr3:uid="{00000000-0010-0000-0000-000011000000}" name="15. Año de nacimiento*" dataDxfId="67"/>
    <tableColumn id="19" xr3:uid="{00000000-0010-0000-0000-000013000000}" name="16. Nombre" dataDxfId="66"/>
    <tableColumn id="20" xr3:uid="{00000000-0010-0000-0000-000014000000}" name="17. Apellidos" dataDxfId="65"/>
    <tableColumn id="21" xr3:uid="{00000000-0010-0000-0000-000015000000}" name="18. Número de teléfono" dataDxfId="64"/>
    <tableColumn id="22" xr3:uid="{00000000-0010-0000-0000-000016000000}" name="19. Número de identificacion nacional" dataDxfId="63"/>
    <tableColumn id="23" xr3:uid="{00000000-0010-0000-0000-000017000000}" name="20. Género" dataDxfId="62"/>
    <tableColumn id="24" xr3:uid="{00000000-0010-0000-0000-000018000000}" name="21. Número de trabajadores permanentes *" dataDxfId="61"/>
    <tableColumn id="25" xr3:uid="{00000000-0010-0000-0000-000019000000}" name="22. Número estimado de trabajadores temporales por año *" dataDxfId="60"/>
    <tableColumn id="26" xr3:uid="{00000000-0010-0000-0000-00001A000000}" name="23. Nombre del inspector interno *" dataDxfId="59"/>
    <tableColumn id="27" xr3:uid="{00000000-0010-0000-0000-00001B000000}" name="24. Año de inspección interna *" dataDxfId="58"/>
    <tableColumn id="28" xr3:uid="{00000000-0010-0000-0000-00001C000000}" name="25. Mes de inspección interna *" dataDxfId="57"/>
    <tableColumn id="29" xr3:uid="{00000000-0010-0000-0000-00001D000000}" name="26. Día de la inspección interna" dataDxfId="56"/>
    <tableColumn id="30" xr3:uid="{00000000-0010-0000-0000-00001E000000}" name="1. ID único interno de la finca presente em la pantalla 2. Cultivo Certificado" dataDxfId="55">
      <calculatedColumnFormula>IF(ISBLANK(GroupMember[[#This Row],[1. ID interna de la finca. No se permiten duplicados*]]),"",IF(ISERROR(MATCH(GroupMember[[#This Row],[1. ID interna de la finca. No se permiten duplicados*]],CertifiedCrop[1. ID interna única de la finca(número asignado por la Gerencia de las fincas)*],0)),FALSE,TRUE))</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CertifiedCrop" displayName="CertifiedCrop" ref="A2:L50" totalsRowShown="0" headerRowDxfId="50" dataDxfId="49" tableBorderDxfId="48">
  <autoFilter ref="A2:L50" xr:uid="{00000000-0009-0000-0100-000002000000}"/>
  <tableColumns count="12">
    <tableColumn id="1" xr3:uid="{00000000-0010-0000-0100-000001000000}" name="1. ID interna única de la finca(número asignado por la Gerencia de las fincas)*" dataDxfId="47"/>
    <tableColumn id="2" xr3:uid="{00000000-0010-0000-0100-000002000000}" name="2. Cultivo certificado*" dataDxfId="46"/>
    <tableColumn id="3" xr3:uid="{00000000-0010-0000-0100-000003000000}" name="3. Variedad** (por favor verifique el listado de Cultivos para posibles variedades)" dataDxfId="45"/>
    <tableColumn id="4" xr3:uid="{00000000-0010-0000-0100-000004000000}" name="4. Área de cultivo certificado * _x000a_(ha)" dataDxfId="44"/>
    <tableColumn id="5" xr3:uid="{00000000-0010-0000-0100-000005000000}" name="5. Estimación de cosecha total del año actual* _x000a_(en kg o tallos de flores)" dataDxfId="43"/>
    <tableColumn id="6" xr3:uid="{00000000-0010-0000-0100-000006000000}" name="6. Cosecha total del año anterior* _x000a_(en kg o tallos de flores)" dataDxfId="42"/>
    <tableColumn id="7" xr3:uid="{00000000-0010-0000-0100-000007000000}" name="7. Volumen vendido/entregado al grupo el año anterior* _x000a_(en kg. o tallos de flores)" dataDxfId="41"/>
    <tableColumn id="12" xr3:uid="{00000000-0010-0000-0100-00000C000000}" name="1. ID interna de la finca, tal y como se indica en la hoja 1 información de la Finca" dataDxfId="40">
      <calculatedColumnFormula>IFERROR(IF((G3-#REF!)/#REF!&gt;25%,"!",IF((G3-#REF!)/#REF!&lt;-25%,"!","")),"")</calculatedColumnFormula>
    </tableColumn>
    <tableColumn id="13" xr3:uid="{00000000-0010-0000-0100-00000D000000}" name="El volumen vendido es mayor que la cosecha total" dataDxfId="39">
      <calculatedColumnFormula>IFERROR((VLOOKUP(A3,GM_Table,8,FALSE)-SUMIFS(D:D,A:A,A3,B:B,B3,C:C,C3)),"")</calculatedColumnFormula>
    </tableColumn>
    <tableColumn id="14" xr3:uid="{00000000-0010-0000-0100-00000E000000}" name="Aumento de la cosecha" dataDxfId="38"/>
    <tableColumn id="15" xr3:uid="{00000000-0010-0000-0100-00000F000000}" name="Rendimiento estimado /ha" dataDxfId="37">
      <calculatedColumnFormula>IFERROR(E3/D3,"")</calculatedColumnFormula>
    </tableColumn>
    <tableColumn id="16" xr3:uid="{00000000-0010-0000-0100-000010000000}" name="Rendimiento del año pasado/ha" dataDxfId="36">
      <calculatedColumnFormula>IFERROR(F3/D3,"")</calculatedColumnFormula>
    </tableColumn>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FarmUnit" displayName="FarmUnit" ref="A2:I50" totalsRowShown="0" headerRowDxfId="24" tableBorderDxfId="23">
  <autoFilter ref="A2:I50" xr:uid="{00000000-0009-0000-0100-000003000000}"/>
  <tableColumns count="9">
    <tableColumn id="1" xr3:uid="{00000000-0010-0000-0200-000001000000}" name="1. ID interna única de la finca(número asignado por la Gerencia de la finca)" dataDxfId="22"/>
    <tableColumn id="2" xr3:uid="{00000000-0010-0000-0200-000002000000}" name="2. ID de la unidad de finca*" dataDxfId="21"/>
    <tableColumn id="3" xr3:uid="{00000000-0010-0000-0200-000003000000}" name="3. Área de la unidad de finca (ha)*" dataDxfId="20"/>
    <tableColumn id="4" xr3:uid="{00000000-0010-0000-0200-000004000000}" name="4. Latitud (formato DD)**_x000a__x000a_Mandatorio para la unidad de finca más grande. Si usted no fornece para las otras unidades de finca, deje em blanco" dataDxfId="19"/>
    <tableColumn id="5" xr3:uid="{00000000-0010-0000-0200-000005000000}" name="5. Longitud (formato DD)**_x000a__x000a_Mandatorio para la unidad de finca más grande. Si usted no fornece para las otras unidades de finca, deje em blanco" dataDxfId="18"/>
    <tableColumn id="10" xr3:uid="{00000000-0010-0000-0200-00000A000000}" name="1. ID internas de la finca que están en la hoja  1. Información de la finca" dataDxfId="0">
      <calculatedColumnFormula>IF(ISBLANK([1]!FarmUnit[[#This Row],[1. ID interna de la finca*]]),"",IF(ISERROR(MATCH([1]!FarmUnit[[#This Row],[1. ID interna de la finca*]],[1]!GroupMember[1. ID interna del  miembro del grupo*],0)),FALSE,TRUE))</calculatedColumnFormula>
    </tableColumn>
    <tableColumn id="6" xr3:uid="{00000000-0010-0000-0200-000006000000}" name="Verificación de la latitud" dataDxfId="17">
      <calculatedColumnFormula>IF(D3=0,"",D3)</calculatedColumnFormula>
    </tableColumn>
    <tableColumn id="7" xr3:uid="{00000000-0010-0000-0200-000007000000}" name="Verificación de la longitud" dataDxfId="16">
      <calculatedColumnFormula>IF(E3=0,"",E3)</calculatedColumnFormula>
    </tableColumn>
    <tableColumn id="8" xr3:uid="{00000000-0010-0000-0200-000008000000}" name="Es la unidad más grande de finca" dataDxfId="15">
      <calculatedColumnFormula array="1">IF(ISBLANK(C3),"",IF(C3=MAX(IF(FarmUnit[1. ID interna única de la finca(número asignado por la Gerencia de la finca)]=A3,FarmUnit[3. Área de la unidad de finca (ha)*])),"!","-"))</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75259"/>
  </sheetPr>
  <dimension ref="A1:M36"/>
  <sheetViews>
    <sheetView showGridLines="0" showWhiteSpace="0" zoomScaleNormal="100" workbookViewId="0">
      <selection activeCell="F23" sqref="F23:M23"/>
    </sheetView>
  </sheetViews>
  <sheetFormatPr baseColWidth="10" defaultColWidth="10.77734375" defaultRowHeight="14.4" x14ac:dyDescent="0.3"/>
  <cols>
    <col min="1" max="5" width="10.77734375" style="21"/>
    <col min="6" max="7" width="11.77734375" style="21" customWidth="1"/>
    <col min="8" max="16384" width="10.77734375" style="21"/>
  </cols>
  <sheetData>
    <row r="1" spans="1:13" ht="44.4" x14ac:dyDescent="0.3">
      <c r="A1" s="20" t="s">
        <v>0</v>
      </c>
    </row>
    <row r="2" spans="1:13" ht="24" x14ac:dyDescent="0.3">
      <c r="A2" s="22" t="s">
        <v>1</v>
      </c>
    </row>
    <row r="3" spans="1:13" ht="16.8" x14ac:dyDescent="0.3">
      <c r="A3" s="23" t="s">
        <v>2</v>
      </c>
    </row>
    <row r="4" spans="1:13" ht="16.2" customHeight="1" x14ac:dyDescent="0.3">
      <c r="F4" s="24" t="s">
        <v>3</v>
      </c>
    </row>
    <row r="5" spans="1:13" ht="16.8" x14ac:dyDescent="0.3">
      <c r="A5" s="23"/>
      <c r="F5" s="136" t="s">
        <v>4</v>
      </c>
      <c r="G5" s="136"/>
      <c r="H5" s="136"/>
      <c r="I5" s="136"/>
      <c r="J5" s="136"/>
      <c r="K5" s="136"/>
      <c r="L5" s="136"/>
      <c r="M5" s="136"/>
    </row>
    <row r="6" spans="1:13" x14ac:dyDescent="0.3">
      <c r="F6" s="136"/>
      <c r="G6" s="136"/>
      <c r="H6" s="136"/>
      <c r="I6" s="136"/>
      <c r="J6" s="136"/>
      <c r="K6" s="136"/>
      <c r="L6" s="136"/>
      <c r="M6" s="136"/>
    </row>
    <row r="7" spans="1:13" x14ac:dyDescent="0.3">
      <c r="F7" s="136"/>
      <c r="G7" s="136"/>
      <c r="H7" s="136"/>
      <c r="I7" s="136"/>
      <c r="J7" s="136"/>
      <c r="K7" s="136"/>
      <c r="L7" s="136"/>
      <c r="M7" s="136"/>
    </row>
    <row r="8" spans="1:13" x14ac:dyDescent="0.3">
      <c r="F8" s="136"/>
      <c r="G8" s="136"/>
      <c r="H8" s="136"/>
      <c r="I8" s="136"/>
      <c r="J8" s="136"/>
      <c r="K8" s="136"/>
      <c r="L8" s="136"/>
      <c r="M8" s="136"/>
    </row>
    <row r="9" spans="1:13" ht="16.2" customHeight="1" x14ac:dyDescent="0.3">
      <c r="F9" s="25" t="s">
        <v>5</v>
      </c>
    </row>
    <row r="10" spans="1:13" ht="48.75" customHeight="1" x14ac:dyDescent="0.3">
      <c r="F10" s="137" t="s">
        <v>6</v>
      </c>
      <c r="G10" s="137"/>
      <c r="H10" s="137"/>
      <c r="I10" s="137"/>
      <c r="J10" s="137"/>
      <c r="K10" s="137"/>
      <c r="L10" s="137"/>
      <c r="M10" s="137"/>
    </row>
    <row r="11" spans="1:13" ht="23.7" customHeight="1" x14ac:dyDescent="0.3">
      <c r="F11" s="137"/>
      <c r="G11" s="137"/>
      <c r="H11" s="137"/>
      <c r="I11" s="137"/>
      <c r="J11" s="137"/>
      <c r="K11" s="137"/>
      <c r="L11" s="137"/>
      <c r="M11" s="137"/>
    </row>
    <row r="12" spans="1:13" ht="16.2" customHeight="1" x14ac:dyDescent="0.3">
      <c r="F12" s="53"/>
      <c r="G12" s="53"/>
      <c r="H12" s="53"/>
      <c r="I12" s="53"/>
      <c r="J12" s="53"/>
      <c r="K12" s="53"/>
      <c r="L12" s="53"/>
      <c r="M12" s="53"/>
    </row>
    <row r="13" spans="1:13" ht="30.75" customHeight="1" x14ac:dyDescent="0.3">
      <c r="F13" s="138" t="s">
        <v>7</v>
      </c>
      <c r="G13" s="139"/>
      <c r="H13" s="139"/>
      <c r="I13" s="139"/>
      <c r="J13" s="140" t="s">
        <v>8</v>
      </c>
      <c r="K13" s="140"/>
      <c r="L13" s="130" t="s">
        <v>9</v>
      </c>
      <c r="M13" s="130" t="s">
        <v>214</v>
      </c>
    </row>
    <row r="14" spans="1:13" ht="22.2" customHeight="1" x14ac:dyDescent="0.3">
      <c r="F14" s="135" t="s">
        <v>10</v>
      </c>
      <c r="G14" s="135"/>
      <c r="H14" s="135"/>
      <c r="I14" s="135"/>
      <c r="J14" s="135" t="s">
        <v>212</v>
      </c>
      <c r="K14" s="135"/>
      <c r="L14" s="129">
        <v>1.3</v>
      </c>
      <c r="M14" s="129" t="s">
        <v>215</v>
      </c>
    </row>
    <row r="15" spans="1:13" s="26" customFormat="1" ht="18.600000000000001" customHeight="1" x14ac:dyDescent="0.3">
      <c r="F15" s="141" t="s">
        <v>11</v>
      </c>
      <c r="G15" s="141"/>
      <c r="H15" s="142" t="s">
        <v>12</v>
      </c>
      <c r="I15" s="142"/>
      <c r="J15" s="143" t="s">
        <v>13</v>
      </c>
      <c r="K15" s="143"/>
      <c r="L15" s="143" t="s">
        <v>14</v>
      </c>
      <c r="M15" s="143"/>
    </row>
    <row r="16" spans="1:13" ht="18.600000000000001" customHeight="1" x14ac:dyDescent="0.3">
      <c r="F16" s="144" t="s">
        <v>15</v>
      </c>
      <c r="G16" s="144"/>
      <c r="H16" s="145" t="s">
        <v>16</v>
      </c>
      <c r="I16" s="144"/>
      <c r="J16" s="144" t="s">
        <v>16</v>
      </c>
      <c r="K16" s="144"/>
      <c r="L16" s="144" t="s">
        <v>17</v>
      </c>
      <c r="M16" s="144"/>
    </row>
    <row r="17" spans="1:13" ht="18.600000000000001" customHeight="1" x14ac:dyDescent="0.3">
      <c r="F17" s="146" t="s">
        <v>18</v>
      </c>
      <c r="G17" s="146"/>
      <c r="H17" s="146"/>
      <c r="I17" s="146"/>
      <c r="J17" s="146" t="s">
        <v>19</v>
      </c>
      <c r="K17" s="146"/>
      <c r="L17" s="146"/>
      <c r="M17" s="146"/>
    </row>
    <row r="18" spans="1:13" ht="26.7" customHeight="1" x14ac:dyDescent="0.3">
      <c r="F18" s="147" t="s">
        <v>20</v>
      </c>
      <c r="G18" s="147"/>
      <c r="H18" s="147"/>
      <c r="I18" s="147"/>
      <c r="J18" s="147" t="s">
        <v>21</v>
      </c>
      <c r="K18" s="147"/>
      <c r="L18" s="147"/>
      <c r="M18" s="147"/>
    </row>
    <row r="19" spans="1:13" ht="18.600000000000001" customHeight="1" x14ac:dyDescent="0.3">
      <c r="F19" s="138" t="s">
        <v>22</v>
      </c>
      <c r="G19" s="138"/>
      <c r="H19" s="138"/>
      <c r="I19" s="138"/>
      <c r="J19" s="138"/>
      <c r="K19" s="138"/>
      <c r="L19" s="138"/>
      <c r="M19" s="138"/>
    </row>
    <row r="20" spans="1:13" ht="18.600000000000001" customHeight="1" x14ac:dyDescent="0.3">
      <c r="F20" s="148" t="s">
        <v>217</v>
      </c>
      <c r="G20" s="149"/>
      <c r="H20" s="149"/>
      <c r="I20" s="149"/>
      <c r="J20" s="149"/>
      <c r="K20" s="149"/>
      <c r="L20" s="149"/>
      <c r="M20" s="150"/>
    </row>
    <row r="21" spans="1:13" ht="18.600000000000001" customHeight="1" x14ac:dyDescent="0.3">
      <c r="F21" s="151"/>
      <c r="G21" s="136"/>
      <c r="H21" s="136"/>
      <c r="I21" s="136"/>
      <c r="J21" s="136"/>
      <c r="K21" s="136"/>
      <c r="L21" s="136"/>
      <c r="M21" s="152"/>
    </row>
    <row r="22" spans="1:13" ht="18.600000000000001" customHeight="1" x14ac:dyDescent="0.3">
      <c r="F22" s="151"/>
      <c r="G22" s="136"/>
      <c r="H22" s="136"/>
      <c r="I22" s="136"/>
      <c r="J22" s="136"/>
      <c r="K22" s="136"/>
      <c r="L22" s="136"/>
      <c r="M22" s="152"/>
    </row>
    <row r="23" spans="1:13" ht="18.600000000000001" customHeight="1" x14ac:dyDescent="0.3">
      <c r="F23" s="138" t="s">
        <v>23</v>
      </c>
      <c r="G23" s="138"/>
      <c r="H23" s="138"/>
      <c r="I23" s="138"/>
      <c r="J23" s="138"/>
      <c r="K23" s="138"/>
      <c r="L23" s="138"/>
      <c r="M23" s="138"/>
    </row>
    <row r="24" spans="1:13" ht="18.600000000000001" customHeight="1" x14ac:dyDescent="0.3">
      <c r="F24" s="135" t="s">
        <v>218</v>
      </c>
      <c r="G24" s="135"/>
      <c r="H24" s="135"/>
      <c r="I24" s="135"/>
      <c r="J24" s="135"/>
      <c r="K24" s="135"/>
      <c r="L24" s="135"/>
      <c r="M24" s="135"/>
    </row>
    <row r="25" spans="1:13" ht="18.600000000000001" customHeight="1" x14ac:dyDescent="0.3">
      <c r="F25" s="138" t="s">
        <v>24</v>
      </c>
      <c r="G25" s="138"/>
      <c r="H25" s="138"/>
      <c r="I25" s="138"/>
      <c r="J25" s="138"/>
      <c r="K25" s="138"/>
      <c r="L25" s="138"/>
      <c r="M25" s="138"/>
    </row>
    <row r="26" spans="1:13" ht="18.600000000000001" customHeight="1" x14ac:dyDescent="0.3">
      <c r="F26" s="153" t="s">
        <v>25</v>
      </c>
      <c r="G26" s="153"/>
      <c r="H26" s="153"/>
      <c r="I26" s="153"/>
      <c r="J26" s="153"/>
      <c r="K26" s="153"/>
      <c r="L26" s="153"/>
      <c r="M26" s="153"/>
    </row>
    <row r="27" spans="1:13" ht="18.600000000000001" customHeight="1" x14ac:dyDescent="0.3">
      <c r="F27" s="138" t="s">
        <v>26</v>
      </c>
      <c r="G27" s="138"/>
      <c r="H27" s="138"/>
      <c r="I27" s="138"/>
      <c r="J27" s="138"/>
      <c r="K27" s="138"/>
      <c r="L27" s="138"/>
      <c r="M27" s="138"/>
    </row>
    <row r="28" spans="1:13" ht="18.600000000000001" customHeight="1" x14ac:dyDescent="0.3">
      <c r="F28" s="135" t="s">
        <v>27</v>
      </c>
      <c r="G28" s="135"/>
      <c r="H28" s="135"/>
      <c r="I28" s="135"/>
      <c r="J28" s="135"/>
      <c r="K28" s="135"/>
      <c r="L28" s="135"/>
      <c r="M28" s="135"/>
    </row>
    <row r="29" spans="1:13" ht="18.600000000000001" customHeight="1" x14ac:dyDescent="0.3">
      <c r="F29" s="138" t="s">
        <v>28</v>
      </c>
      <c r="G29" s="138"/>
      <c r="H29" s="138"/>
      <c r="I29" s="138"/>
      <c r="J29" s="138" t="s">
        <v>29</v>
      </c>
      <c r="K29" s="138"/>
      <c r="L29" s="138"/>
      <c r="M29" s="138"/>
    </row>
    <row r="30" spans="1:13" ht="18.75" customHeight="1" x14ac:dyDescent="0.3">
      <c r="A30" s="27" t="s">
        <v>216</v>
      </c>
      <c r="F30" s="147" t="s">
        <v>30</v>
      </c>
      <c r="G30" s="147"/>
      <c r="H30" s="147"/>
      <c r="I30" s="147"/>
      <c r="J30" s="147" t="s">
        <v>31</v>
      </c>
      <c r="K30" s="147"/>
      <c r="L30" s="147"/>
      <c r="M30" s="147"/>
    </row>
    <row r="31" spans="1:13" ht="21" customHeight="1" x14ac:dyDescent="0.3">
      <c r="F31" s="147"/>
      <c r="G31" s="147"/>
      <c r="H31" s="147"/>
      <c r="I31" s="147"/>
      <c r="J31" s="147"/>
      <c r="K31" s="147"/>
      <c r="L31" s="147"/>
      <c r="M31" s="147"/>
    </row>
    <row r="32" spans="1:13" ht="21" customHeight="1" x14ac:dyDescent="0.3">
      <c r="F32" s="54"/>
      <c r="G32" s="54"/>
      <c r="H32" s="54"/>
      <c r="I32" s="54"/>
      <c r="J32" s="54"/>
      <c r="K32" s="54"/>
      <c r="L32" s="54"/>
      <c r="M32" s="54"/>
    </row>
    <row r="33" spans="1:13" x14ac:dyDescent="0.3">
      <c r="A33" s="28" t="s">
        <v>213</v>
      </c>
      <c r="F33" s="3" t="s">
        <v>32</v>
      </c>
    </row>
    <row r="34" spans="1:13" ht="14.7" customHeight="1" x14ac:dyDescent="0.3">
      <c r="F34" s="154" t="s">
        <v>33</v>
      </c>
      <c r="G34" s="154"/>
      <c r="H34" s="154"/>
      <c r="I34" s="154"/>
      <c r="J34" s="154"/>
      <c r="K34" s="154"/>
      <c r="L34" s="154"/>
      <c r="M34" s="154"/>
    </row>
    <row r="35" spans="1:13" x14ac:dyDescent="0.3">
      <c r="F35" s="154"/>
      <c r="G35" s="154"/>
      <c r="H35" s="154"/>
      <c r="I35" s="154"/>
      <c r="J35" s="154"/>
      <c r="K35" s="154"/>
      <c r="L35" s="154"/>
      <c r="M35" s="154"/>
    </row>
    <row r="36" spans="1:13" x14ac:dyDescent="0.3">
      <c r="F36" s="29"/>
    </row>
  </sheetData>
  <sheetProtection algorithmName="SHA-512" hashValue="yDhDRhxqbGs1gaX779CwYR78aETsb1BAO+lsAjRwdBvuRue4fv4dnwAzcSs0KlKqB2WMm4aINuMuO61Dk3G7aw==" saltValue="rfJIP0eaz4jrf7ZhY3D0ig==" spinCount="100000" sheet="1" objects="1" scenarios="1"/>
  <mergeCells count="31">
    <mergeCell ref="F29:I29"/>
    <mergeCell ref="J29:M29"/>
    <mergeCell ref="F30:I31"/>
    <mergeCell ref="J30:M31"/>
    <mergeCell ref="F34:M35"/>
    <mergeCell ref="F28:M28"/>
    <mergeCell ref="F17:I17"/>
    <mergeCell ref="J17:M17"/>
    <mergeCell ref="F18:I18"/>
    <mergeCell ref="J18:M18"/>
    <mergeCell ref="F19:M19"/>
    <mergeCell ref="F20:M22"/>
    <mergeCell ref="F23:M23"/>
    <mergeCell ref="F24:M24"/>
    <mergeCell ref="F25:M25"/>
    <mergeCell ref="F26:M26"/>
    <mergeCell ref="F27:M27"/>
    <mergeCell ref="F15:G15"/>
    <mergeCell ref="H15:I15"/>
    <mergeCell ref="J15:K15"/>
    <mergeCell ref="L15:M15"/>
    <mergeCell ref="F16:G16"/>
    <mergeCell ref="H16:I16"/>
    <mergeCell ref="J16:K16"/>
    <mergeCell ref="L16:M16"/>
    <mergeCell ref="F14:I14"/>
    <mergeCell ref="J14:K14"/>
    <mergeCell ref="F5:M8"/>
    <mergeCell ref="F10:M11"/>
    <mergeCell ref="F13:I13"/>
    <mergeCell ref="J13:K13"/>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28442-D0A7-44B3-BE9C-153ACBF80703}">
  <sheetPr>
    <tabColor rgb="FF94BA29"/>
  </sheetPr>
  <dimension ref="A1:U24"/>
  <sheetViews>
    <sheetView showGridLines="0" zoomScale="90" zoomScaleNormal="90" workbookViewId="0">
      <selection activeCell="E24" sqref="E24"/>
    </sheetView>
  </sheetViews>
  <sheetFormatPr baseColWidth="10" defaultColWidth="8.77734375" defaultRowHeight="14.4" x14ac:dyDescent="0.3"/>
  <cols>
    <col min="1" max="1" width="3.77734375" customWidth="1"/>
    <col min="2" max="2" width="32.44140625" customWidth="1"/>
    <col min="3" max="3" width="45.5546875" customWidth="1"/>
    <col min="4" max="4" width="81.5546875" customWidth="1"/>
  </cols>
  <sheetData>
    <row r="1" spans="1:21" ht="20.399999999999999" thickBot="1" x14ac:dyDescent="0.45">
      <c r="A1" s="11" t="s">
        <v>34</v>
      </c>
      <c r="B1" s="11"/>
      <c r="C1" s="11"/>
      <c r="D1" s="11"/>
    </row>
    <row r="2" spans="1:21" ht="15" thickTop="1" x14ac:dyDescent="0.3"/>
    <row r="3" spans="1:21" x14ac:dyDescent="0.3">
      <c r="B3" s="9" t="s">
        <v>219</v>
      </c>
      <c r="C3" s="9"/>
      <c r="D3" s="9"/>
      <c r="E3" s="9"/>
      <c r="F3" s="9"/>
      <c r="G3" s="9"/>
      <c r="H3" s="9"/>
      <c r="I3" s="9"/>
      <c r="J3" s="9"/>
      <c r="K3" s="9"/>
      <c r="L3" s="84"/>
      <c r="M3" s="84"/>
      <c r="N3" s="84"/>
      <c r="O3" s="84"/>
      <c r="P3" s="84"/>
      <c r="Q3" s="84"/>
      <c r="R3" s="84"/>
      <c r="S3" s="84"/>
      <c r="T3" s="9"/>
      <c r="U3" s="9"/>
    </row>
    <row r="4" spans="1:21" x14ac:dyDescent="0.3">
      <c r="B4" s="9" t="s">
        <v>35</v>
      </c>
      <c r="C4" s="9"/>
      <c r="D4" s="9"/>
      <c r="E4" s="9"/>
      <c r="F4" s="9"/>
      <c r="G4" s="9"/>
      <c r="H4" s="9"/>
      <c r="I4" s="9"/>
      <c r="J4" s="9"/>
      <c r="K4" s="9"/>
      <c r="L4" s="84"/>
      <c r="M4" s="84"/>
      <c r="N4" s="84"/>
      <c r="O4" s="84"/>
      <c r="P4" s="84"/>
      <c r="Q4" s="84"/>
      <c r="R4" s="84"/>
      <c r="S4" s="84"/>
      <c r="T4" s="9"/>
      <c r="U4" s="9"/>
    </row>
    <row r="5" spans="1:21" x14ac:dyDescent="0.3">
      <c r="B5" s="9" t="s">
        <v>36</v>
      </c>
      <c r="C5" s="9"/>
      <c r="D5" s="9"/>
      <c r="E5" s="9"/>
      <c r="F5" s="9"/>
      <c r="G5" s="9"/>
      <c r="H5" s="9"/>
      <c r="I5" s="9"/>
      <c r="J5" s="9"/>
      <c r="K5" s="9"/>
      <c r="L5" s="84"/>
      <c r="M5" s="84"/>
      <c r="N5" s="84"/>
      <c r="O5" s="84"/>
      <c r="P5" s="84"/>
      <c r="Q5" s="84"/>
      <c r="R5" s="84"/>
      <c r="S5" s="84"/>
      <c r="T5" s="9"/>
      <c r="U5" s="9"/>
    </row>
    <row r="6" spans="1:21" x14ac:dyDescent="0.3">
      <c r="B6" s="9" t="s">
        <v>37</v>
      </c>
      <c r="C6" s="9"/>
      <c r="D6" s="9"/>
      <c r="E6" s="9"/>
      <c r="F6" s="9"/>
      <c r="G6" s="9"/>
      <c r="H6" s="9"/>
      <c r="I6" s="9"/>
      <c r="J6" s="9"/>
      <c r="K6" s="9"/>
      <c r="L6" s="84"/>
      <c r="M6" s="84"/>
      <c r="N6" s="84"/>
      <c r="O6" s="84"/>
      <c r="P6" s="84"/>
      <c r="Q6" s="84"/>
      <c r="R6" s="84"/>
      <c r="S6" s="84"/>
      <c r="T6" s="9"/>
      <c r="U6" s="9"/>
    </row>
    <row r="7" spans="1:21" x14ac:dyDescent="0.3">
      <c r="B7" s="9" t="s">
        <v>38</v>
      </c>
      <c r="C7" s="9"/>
      <c r="D7" s="9"/>
      <c r="E7" s="9"/>
      <c r="F7" s="9"/>
      <c r="G7" s="9"/>
      <c r="H7" s="9"/>
      <c r="I7" s="9"/>
      <c r="J7" s="9"/>
      <c r="K7" s="9"/>
      <c r="L7" s="84"/>
      <c r="M7" s="84"/>
      <c r="N7" s="84"/>
      <c r="O7" s="84"/>
      <c r="P7" s="84"/>
      <c r="Q7" s="84"/>
      <c r="R7" s="84"/>
      <c r="S7" s="84"/>
      <c r="T7" s="9"/>
      <c r="U7" s="9"/>
    </row>
    <row r="8" spans="1:21" x14ac:dyDescent="0.3">
      <c r="B8" s="9" t="s">
        <v>39</v>
      </c>
      <c r="C8" s="9"/>
      <c r="D8" s="9"/>
      <c r="E8" s="9"/>
      <c r="F8" s="9"/>
      <c r="G8" s="9"/>
      <c r="H8" s="9"/>
      <c r="I8" s="9"/>
      <c r="J8" s="9"/>
      <c r="K8" s="9"/>
      <c r="L8" s="84"/>
      <c r="M8" s="84"/>
      <c r="N8" s="84"/>
      <c r="O8" s="84"/>
      <c r="P8" s="84"/>
      <c r="Q8" s="84"/>
      <c r="R8" s="84"/>
      <c r="S8" s="84"/>
      <c r="T8" s="9"/>
      <c r="U8" s="9"/>
    </row>
    <row r="9" spans="1:21" x14ac:dyDescent="0.3">
      <c r="B9" s="9"/>
      <c r="C9" s="9"/>
      <c r="D9" s="9"/>
      <c r="E9" s="9"/>
      <c r="F9" s="9"/>
      <c r="G9" s="9"/>
      <c r="H9" s="9"/>
      <c r="I9" s="9"/>
      <c r="J9" s="9"/>
      <c r="K9" s="9"/>
      <c r="L9" s="84"/>
      <c r="M9" s="84"/>
      <c r="N9" s="84"/>
      <c r="O9" s="84"/>
      <c r="P9" s="84"/>
      <c r="Q9" s="84"/>
      <c r="R9" s="84"/>
      <c r="S9" s="84"/>
      <c r="T9" s="9"/>
      <c r="U9" s="9"/>
    </row>
    <row r="10" spans="1:21" x14ac:dyDescent="0.3">
      <c r="B10" s="9" t="s">
        <v>40</v>
      </c>
      <c r="C10" s="9"/>
      <c r="D10" s="9"/>
      <c r="E10" s="9"/>
      <c r="F10" s="9"/>
      <c r="G10" s="9"/>
      <c r="H10" s="9"/>
      <c r="I10" s="9"/>
      <c r="J10" s="9"/>
      <c r="K10" s="9"/>
      <c r="L10" s="84"/>
      <c r="M10" s="84"/>
      <c r="N10" s="84"/>
      <c r="O10" s="84"/>
      <c r="P10" s="84"/>
      <c r="Q10" s="84"/>
      <c r="R10" s="84"/>
      <c r="S10" s="84"/>
      <c r="T10" s="9"/>
      <c r="U10" s="9"/>
    </row>
    <row r="11" spans="1:21" x14ac:dyDescent="0.3">
      <c r="B11" s="9"/>
      <c r="C11" s="9"/>
      <c r="D11" s="9"/>
      <c r="E11" s="9"/>
      <c r="F11" s="9"/>
      <c r="G11" s="9"/>
      <c r="H11" s="9"/>
      <c r="I11" s="9"/>
      <c r="J11" s="9"/>
      <c r="K11" s="9"/>
      <c r="L11" s="84"/>
      <c r="M11" s="84"/>
      <c r="N11" s="84"/>
      <c r="O11" s="84"/>
      <c r="P11" s="84"/>
      <c r="Q11" s="84"/>
      <c r="R11" s="84"/>
      <c r="S11" s="84"/>
      <c r="T11" s="9"/>
      <c r="U11" s="9"/>
    </row>
    <row r="12" spans="1:21" ht="20.399999999999999" thickBot="1" x14ac:dyDescent="0.45">
      <c r="A12" s="11" t="s">
        <v>41</v>
      </c>
      <c r="B12" s="11"/>
      <c r="C12" s="11"/>
      <c r="D12" s="11"/>
      <c r="E12" s="11"/>
    </row>
    <row r="13" spans="1:21" ht="15" thickTop="1" x14ac:dyDescent="0.3">
      <c r="B13" s="9"/>
      <c r="L13" s="9"/>
    </row>
    <row r="14" spans="1:21" x14ac:dyDescent="0.3">
      <c r="B14" s="9" t="s">
        <v>42</v>
      </c>
      <c r="L14" s="9"/>
    </row>
    <row r="15" spans="1:21" x14ac:dyDescent="0.3">
      <c r="B15" s="9" t="s">
        <v>43</v>
      </c>
      <c r="L15" s="9"/>
    </row>
    <row r="16" spans="1:21" x14ac:dyDescent="0.3">
      <c r="B16" s="9" t="s">
        <v>44</v>
      </c>
      <c r="L16" s="9"/>
    </row>
    <row r="17" spans="2:12" x14ac:dyDescent="0.3">
      <c r="B17" s="9" t="s">
        <v>45</v>
      </c>
      <c r="L17" s="9"/>
    </row>
    <row r="18" spans="2:12" x14ac:dyDescent="0.3">
      <c r="B18" s="9" t="s">
        <v>46</v>
      </c>
      <c r="L18" s="9"/>
    </row>
    <row r="19" spans="2:12" x14ac:dyDescent="0.3">
      <c r="B19" s="9" t="s">
        <v>47</v>
      </c>
    </row>
    <row r="20" spans="2:12" ht="15" thickBot="1" x14ac:dyDescent="0.35"/>
    <row r="21" spans="2:12" x14ac:dyDescent="0.3">
      <c r="B21" s="90" t="s">
        <v>48</v>
      </c>
      <c r="C21" s="93" t="s">
        <v>49</v>
      </c>
      <c r="D21" s="91" t="s">
        <v>50</v>
      </c>
    </row>
    <row r="22" spans="2:12" x14ac:dyDescent="0.3">
      <c r="B22" s="88"/>
      <c r="C22" s="85" t="s">
        <v>51</v>
      </c>
      <c r="D22" s="86" t="s">
        <v>52</v>
      </c>
    </row>
    <row r="23" spans="2:12" x14ac:dyDescent="0.3">
      <c r="B23" s="88" t="s">
        <v>53</v>
      </c>
      <c r="C23" s="85" t="s">
        <v>54</v>
      </c>
      <c r="D23" s="86" t="s">
        <v>55</v>
      </c>
    </row>
    <row r="24" spans="2:12" ht="29.7" customHeight="1" thickBot="1" x14ac:dyDescent="0.35">
      <c r="B24" s="89" t="s">
        <v>56</v>
      </c>
      <c r="C24" s="87" t="s">
        <v>57</v>
      </c>
      <c r="D24" s="97" t="s">
        <v>58</v>
      </c>
    </row>
  </sheetData>
  <sheetProtection algorithmName="SHA-512" hashValue="8QL//awvaunIqJVMPMJqK8NGEt3r6isgeYDC1Fl0OBFvYxiOakCYyDEuZRGEXW0tey3FkA3hvoyjzjBQE3tcog==" saltValue="3stAlUOeMnVM4a95O3jCMQ==" spinCount="100000" sheet="1" objects="1" scenarios="1" autoFilter="0" pivotTables="0"/>
  <pageMargins left="0.511811024" right="0.511811024" top="0.78740157499999996" bottom="0.78740157499999996" header="0.31496062000000002" footer="0.31496062000000002"/>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1">
    <tabColor rgb="FF94BA29"/>
    <pageSetUpPr fitToPage="1"/>
  </sheetPr>
  <dimension ref="A1:AH50"/>
  <sheetViews>
    <sheetView zoomScaleNormal="100" zoomScalePageLayoutView="75" workbookViewId="0">
      <pane xSplit="1" topLeftCell="W1" activePane="topRight" state="frozen"/>
      <selection activeCell="B4" sqref="B4"/>
      <selection pane="topRight" activeCell="A3" sqref="A3:A20"/>
    </sheetView>
  </sheetViews>
  <sheetFormatPr baseColWidth="10" defaultColWidth="8.77734375" defaultRowHeight="13.8" x14ac:dyDescent="0.3"/>
  <cols>
    <col min="1" max="1" width="22.21875" style="1" customWidth="1"/>
    <col min="2" max="2" width="23.44140625" style="1" customWidth="1"/>
    <col min="3" max="3" width="18.21875" style="1" customWidth="1"/>
    <col min="4" max="4" width="22.21875" style="1" customWidth="1"/>
    <col min="5" max="5" width="21.44140625" style="107" customWidth="1"/>
    <col min="6" max="6" width="19.77734375" style="107" customWidth="1"/>
    <col min="7" max="7" width="20.77734375" style="1" customWidth="1"/>
    <col min="8" max="8" width="18.5546875" style="1" customWidth="1"/>
    <col min="9" max="9" width="21.77734375" style="2" customWidth="1"/>
    <col min="10" max="10" width="22.5546875" style="1" customWidth="1"/>
    <col min="11" max="11" width="20.77734375" style="1" customWidth="1"/>
    <col min="12" max="12" width="23.21875" style="1" customWidth="1"/>
    <col min="13" max="13" width="22" style="1" customWidth="1"/>
    <col min="14" max="17" width="20.77734375" style="1" customWidth="1"/>
    <col min="18" max="18" width="21.21875" style="1" customWidth="1"/>
    <col min="19" max="19" width="26" style="1" customWidth="1"/>
    <col min="20" max="20" width="20.77734375" style="1" customWidth="1"/>
    <col min="21" max="21" width="24.5546875" style="2" customWidth="1"/>
    <col min="22" max="22" width="35" style="2" customWidth="1"/>
    <col min="23" max="23" width="25.77734375" style="50" customWidth="1"/>
    <col min="24" max="24" width="24" style="51" customWidth="1"/>
    <col min="25" max="25" width="22.77734375" style="50" customWidth="1"/>
    <col min="26" max="26" width="21.21875" style="50" customWidth="1"/>
    <col min="27" max="27" width="38.5546875" style="52" customWidth="1"/>
    <col min="28" max="28" width="31.5546875" style="1" customWidth="1"/>
    <col min="29" max="29" width="13" style="1" customWidth="1"/>
    <col min="30" max="16384" width="8.77734375" style="1"/>
  </cols>
  <sheetData>
    <row r="1" spans="1:34" s="58" customFormat="1" ht="33" customHeight="1" x14ac:dyDescent="0.3">
      <c r="A1" s="55"/>
      <c r="B1" s="155" t="s">
        <v>59</v>
      </c>
      <c r="C1" s="155"/>
      <c r="D1" s="155"/>
      <c r="E1" s="155"/>
      <c r="F1" s="155"/>
      <c r="G1" s="155"/>
      <c r="H1" s="155"/>
      <c r="I1" s="156"/>
      <c r="J1" s="161" t="s">
        <v>60</v>
      </c>
      <c r="K1" s="161"/>
      <c r="L1" s="161"/>
      <c r="M1" s="161"/>
      <c r="N1" s="161"/>
      <c r="O1" s="161"/>
      <c r="P1" s="159" t="s">
        <v>61</v>
      </c>
      <c r="Q1" s="160"/>
      <c r="R1" s="160"/>
      <c r="S1" s="160"/>
      <c r="T1" s="160"/>
      <c r="U1" s="157" t="s">
        <v>62</v>
      </c>
      <c r="V1" s="158"/>
      <c r="W1" s="162" t="s">
        <v>63</v>
      </c>
      <c r="X1" s="163"/>
      <c r="Y1" s="163"/>
      <c r="Z1" s="163"/>
      <c r="AA1" s="56" t="s">
        <v>64</v>
      </c>
      <c r="AB1" s="57"/>
      <c r="AC1" s="57"/>
      <c r="AD1" s="57"/>
      <c r="AE1" s="57"/>
      <c r="AF1" s="57"/>
      <c r="AG1" s="57"/>
      <c r="AH1" s="57"/>
    </row>
    <row r="2" spans="1:34" s="126" customFormat="1" ht="66" x14ac:dyDescent="0.3">
      <c r="A2" s="112" t="s">
        <v>220</v>
      </c>
      <c r="B2" s="113" t="s">
        <v>65</v>
      </c>
      <c r="C2" s="114" t="s">
        <v>66</v>
      </c>
      <c r="D2" s="113" t="s">
        <v>67</v>
      </c>
      <c r="E2" s="115" t="s">
        <v>68</v>
      </c>
      <c r="F2" s="115" t="s">
        <v>69</v>
      </c>
      <c r="G2" s="113" t="s">
        <v>70</v>
      </c>
      <c r="H2" s="113" t="s">
        <v>71</v>
      </c>
      <c r="I2" s="116" t="s">
        <v>72</v>
      </c>
      <c r="J2" s="117" t="s">
        <v>73</v>
      </c>
      <c r="K2" s="117" t="s">
        <v>74</v>
      </c>
      <c r="L2" s="117" t="s">
        <v>75</v>
      </c>
      <c r="M2" s="117" t="s">
        <v>76</v>
      </c>
      <c r="N2" s="117" t="s">
        <v>77</v>
      </c>
      <c r="O2" s="117" t="s">
        <v>78</v>
      </c>
      <c r="P2" s="118" t="s">
        <v>79</v>
      </c>
      <c r="Q2" s="118" t="s">
        <v>80</v>
      </c>
      <c r="R2" s="118" t="s">
        <v>81</v>
      </c>
      <c r="S2" s="118" t="s">
        <v>82</v>
      </c>
      <c r="T2" s="118" t="s">
        <v>83</v>
      </c>
      <c r="U2" s="119" t="s">
        <v>84</v>
      </c>
      <c r="V2" s="119" t="s">
        <v>85</v>
      </c>
      <c r="W2" s="120" t="s">
        <v>86</v>
      </c>
      <c r="X2" s="121" t="s">
        <v>87</v>
      </c>
      <c r="Y2" s="120" t="s">
        <v>88</v>
      </c>
      <c r="Z2" s="122" t="s">
        <v>89</v>
      </c>
      <c r="AA2" s="123" t="s">
        <v>90</v>
      </c>
      <c r="AB2" s="124" t="s">
        <v>91</v>
      </c>
      <c r="AC2" s="125"/>
      <c r="AD2" s="125"/>
      <c r="AE2" s="125"/>
      <c r="AF2" s="125"/>
      <c r="AG2" s="125"/>
      <c r="AH2" s="125"/>
    </row>
    <row r="3" spans="1:34" ht="13.2" customHeight="1" x14ac:dyDescent="0.3">
      <c r="A3" s="169">
        <v>95182</v>
      </c>
      <c r="B3" s="47"/>
      <c r="C3" s="170" t="s">
        <v>221</v>
      </c>
      <c r="D3" s="170" t="s">
        <v>232</v>
      </c>
      <c r="E3" s="170" t="s">
        <v>235</v>
      </c>
      <c r="F3" s="169">
        <v>12</v>
      </c>
      <c r="G3" s="170" t="s">
        <v>236</v>
      </c>
      <c r="H3" s="169">
        <v>1</v>
      </c>
      <c r="I3" s="48">
        <v>1</v>
      </c>
      <c r="J3" s="170" t="s">
        <v>238</v>
      </c>
      <c r="K3" s="170" t="s">
        <v>239</v>
      </c>
      <c r="L3" s="170">
        <v>72964087</v>
      </c>
      <c r="M3" s="170">
        <v>301850104</v>
      </c>
      <c r="N3" s="170" t="s">
        <v>240</v>
      </c>
      <c r="O3" s="169">
        <v>1984</v>
      </c>
      <c r="P3" s="170" t="s">
        <v>238</v>
      </c>
      <c r="Q3" s="170" t="s">
        <v>239</v>
      </c>
      <c r="R3" s="170">
        <v>72964087</v>
      </c>
      <c r="S3" s="170">
        <v>301850104</v>
      </c>
      <c r="T3" s="170" t="s">
        <v>240</v>
      </c>
      <c r="U3" s="169">
        <v>2</v>
      </c>
      <c r="V3" s="169">
        <v>80</v>
      </c>
      <c r="W3" s="171" t="s">
        <v>275</v>
      </c>
      <c r="X3" s="172">
        <v>2021</v>
      </c>
      <c r="Y3" s="172" t="s">
        <v>276</v>
      </c>
      <c r="Z3" s="172">
        <v>29</v>
      </c>
      <c r="AA3" s="94" t="b">
        <f>IF(ISBLANK(GroupMember[[#This Row],[1. ID interna de la finca. No se permiten duplicados*]]),"",IF(ISERROR(MATCH(GroupMember[[#This Row],[1. ID interna de la finca. No se permiten duplicados*]],CertifiedCrop[1. ID interna única de la finca(número asignado por la Gerencia de las fincas)*],0)),FALSE,TRUE))</f>
        <v>1</v>
      </c>
    </row>
    <row r="4" spans="1:34" ht="13.2" customHeight="1" x14ac:dyDescent="0.3">
      <c r="A4" s="169">
        <v>93045</v>
      </c>
      <c r="B4" s="47"/>
      <c r="C4" s="170" t="s">
        <v>222</v>
      </c>
      <c r="D4" s="170" t="s">
        <v>232</v>
      </c>
      <c r="E4" s="170" t="s">
        <v>235</v>
      </c>
      <c r="F4" s="169">
        <v>14.8</v>
      </c>
      <c r="G4" s="170" t="s">
        <v>236</v>
      </c>
      <c r="H4" s="169">
        <v>1</v>
      </c>
      <c r="I4" s="48">
        <v>1</v>
      </c>
      <c r="J4" s="170" t="s">
        <v>241</v>
      </c>
      <c r="K4" s="170" t="s">
        <v>242</v>
      </c>
      <c r="L4" s="170">
        <v>87352234</v>
      </c>
      <c r="M4" s="170">
        <v>110250111</v>
      </c>
      <c r="N4" s="170" t="s">
        <v>240</v>
      </c>
      <c r="O4" s="169">
        <v>1979</v>
      </c>
      <c r="P4" s="170" t="s">
        <v>241</v>
      </c>
      <c r="Q4" s="170" t="s">
        <v>242</v>
      </c>
      <c r="R4" s="170">
        <v>87352234</v>
      </c>
      <c r="S4" s="170">
        <v>110250111</v>
      </c>
      <c r="T4" s="170" t="s">
        <v>240</v>
      </c>
      <c r="U4" s="169">
        <v>3</v>
      </c>
      <c r="V4" s="169">
        <v>100</v>
      </c>
      <c r="W4" s="171" t="s">
        <v>275</v>
      </c>
      <c r="X4" s="172">
        <v>2021</v>
      </c>
      <c r="Y4" s="172" t="s">
        <v>277</v>
      </c>
      <c r="Z4" s="172">
        <v>29</v>
      </c>
      <c r="AA4" s="95" t="b">
        <f>IF(ISBLANK(GroupMember[[#This Row],[1. ID interna de la finca. No se permiten duplicados*]]),"",IF(ISERROR(MATCH(GroupMember[[#This Row],[1. ID interna de la finca. No se permiten duplicados*]],CertifiedCrop[1. ID interna única de la finca(número asignado por la Gerencia de las fincas)*],0)),FALSE,TRUE))</f>
        <v>1</v>
      </c>
    </row>
    <row r="5" spans="1:34" ht="13.2" customHeight="1" x14ac:dyDescent="0.3">
      <c r="A5" s="169">
        <v>2020</v>
      </c>
      <c r="B5" s="47"/>
      <c r="C5" s="170" t="s">
        <v>221</v>
      </c>
      <c r="D5" s="170" t="s">
        <v>232</v>
      </c>
      <c r="E5" s="170" t="s">
        <v>235</v>
      </c>
      <c r="F5" s="169">
        <v>8</v>
      </c>
      <c r="G5" s="170" t="s">
        <v>236</v>
      </c>
      <c r="H5" s="169">
        <v>1</v>
      </c>
      <c r="I5" s="48">
        <v>1</v>
      </c>
      <c r="J5" s="170" t="s">
        <v>243</v>
      </c>
      <c r="K5" s="170" t="s">
        <v>244</v>
      </c>
      <c r="L5" s="170">
        <v>44661455</v>
      </c>
      <c r="M5" s="170">
        <v>707070835</v>
      </c>
      <c r="N5" s="170" t="s">
        <v>240</v>
      </c>
      <c r="O5" s="169">
        <v>1968</v>
      </c>
      <c r="P5" s="170" t="s">
        <v>243</v>
      </c>
      <c r="Q5" s="170" t="s">
        <v>244</v>
      </c>
      <c r="R5" s="170">
        <v>44661455</v>
      </c>
      <c r="S5" s="170">
        <v>707070835</v>
      </c>
      <c r="T5" s="170" t="s">
        <v>240</v>
      </c>
      <c r="U5" s="169">
        <v>1</v>
      </c>
      <c r="V5" s="169">
        <v>50</v>
      </c>
      <c r="W5" s="171" t="s">
        <v>275</v>
      </c>
      <c r="X5" s="172">
        <v>2021</v>
      </c>
      <c r="Y5" s="172" t="s">
        <v>278</v>
      </c>
      <c r="Z5" s="172">
        <v>29</v>
      </c>
      <c r="AA5" s="95" t="b">
        <f>IF(ISBLANK(GroupMember[[#This Row],[1. ID interna de la finca. No se permiten duplicados*]]),"",IF(ISERROR(MATCH(GroupMember[[#This Row],[1. ID interna de la finca. No se permiten duplicados*]],CertifiedCrop[1. ID interna única de la finca(número asignado por la Gerencia de las fincas)*],0)),FALSE,TRUE))</f>
        <v>1</v>
      </c>
    </row>
    <row r="6" spans="1:34" ht="13.2" customHeight="1" x14ac:dyDescent="0.3">
      <c r="A6" s="169">
        <v>47001</v>
      </c>
      <c r="B6" s="47"/>
      <c r="C6" s="170" t="s">
        <v>223</v>
      </c>
      <c r="D6" s="170" t="s">
        <v>233</v>
      </c>
      <c r="E6" s="170" t="s">
        <v>235</v>
      </c>
      <c r="F6" s="169">
        <v>64</v>
      </c>
      <c r="G6" s="170" t="s">
        <v>236</v>
      </c>
      <c r="H6" s="169">
        <v>1</v>
      </c>
      <c r="I6" s="48">
        <v>1</v>
      </c>
      <c r="J6" s="170" t="s">
        <v>245</v>
      </c>
      <c r="K6" s="170" t="s">
        <v>246</v>
      </c>
      <c r="L6" s="170">
        <v>87702528</v>
      </c>
      <c r="M6" s="170">
        <v>106222877</v>
      </c>
      <c r="N6" s="170" t="s">
        <v>240</v>
      </c>
      <c r="O6" s="169">
        <v>1965</v>
      </c>
      <c r="P6" s="170" t="s">
        <v>245</v>
      </c>
      <c r="Q6" s="170" t="s">
        <v>246</v>
      </c>
      <c r="R6" s="170">
        <v>87702528</v>
      </c>
      <c r="S6" s="170">
        <v>106222877</v>
      </c>
      <c r="T6" s="170" t="s">
        <v>240</v>
      </c>
      <c r="U6" s="169">
        <v>21</v>
      </c>
      <c r="V6" s="169">
        <v>175</v>
      </c>
      <c r="W6" s="171" t="s">
        <v>275</v>
      </c>
      <c r="X6" s="172">
        <v>2021</v>
      </c>
      <c r="Y6" s="172" t="s">
        <v>277</v>
      </c>
      <c r="Z6" s="172">
        <v>22</v>
      </c>
      <c r="AA6" s="95" t="b">
        <f>IF(ISBLANK(GroupMember[[#This Row],[1. ID interna de la finca. No se permiten duplicados*]]),"",IF(ISERROR(MATCH(GroupMember[[#This Row],[1. ID interna de la finca. No se permiten duplicados*]],CertifiedCrop[1. ID interna única de la finca(número asignado por la Gerencia de las fincas)*],0)),FALSE,TRUE))</f>
        <v>1</v>
      </c>
    </row>
    <row r="7" spans="1:34" ht="13.2" customHeight="1" x14ac:dyDescent="0.3">
      <c r="A7" s="169">
        <v>53301</v>
      </c>
      <c r="B7" s="47"/>
      <c r="C7" s="170" t="s">
        <v>223</v>
      </c>
      <c r="D7" s="170" t="s">
        <v>233</v>
      </c>
      <c r="E7" s="170" t="s">
        <v>235</v>
      </c>
      <c r="F7" s="169">
        <v>23.119011999999998</v>
      </c>
      <c r="G7" s="170" t="s">
        <v>236</v>
      </c>
      <c r="H7" s="169">
        <v>1</v>
      </c>
      <c r="I7" s="48">
        <v>1</v>
      </c>
      <c r="J7" s="170" t="s">
        <v>247</v>
      </c>
      <c r="K7" s="170" t="s">
        <v>248</v>
      </c>
      <c r="L7" s="170">
        <v>87278528</v>
      </c>
      <c r="M7" s="170">
        <v>106701414</v>
      </c>
      <c r="N7" s="170" t="s">
        <v>240</v>
      </c>
      <c r="O7" s="169">
        <v>1966</v>
      </c>
      <c r="P7" s="170" t="s">
        <v>247</v>
      </c>
      <c r="Q7" s="170" t="s">
        <v>248</v>
      </c>
      <c r="R7" s="170">
        <v>87278528</v>
      </c>
      <c r="S7" s="170">
        <v>106701414</v>
      </c>
      <c r="T7" s="170" t="s">
        <v>240</v>
      </c>
      <c r="U7" s="169">
        <v>3.8531686666666665</v>
      </c>
      <c r="V7" s="169">
        <v>150</v>
      </c>
      <c r="W7" s="171" t="s">
        <v>275</v>
      </c>
      <c r="X7" s="172">
        <v>2021</v>
      </c>
      <c r="Y7" s="172" t="s">
        <v>278</v>
      </c>
      <c r="Z7" s="172">
        <v>22</v>
      </c>
      <c r="AA7" s="95" t="b">
        <f>IF(ISBLANK(GroupMember[[#This Row],[1. ID interna de la finca. No se permiten duplicados*]]),"",IF(ISERROR(MATCH(GroupMember[[#This Row],[1. ID interna de la finca. No se permiten duplicados*]],CertifiedCrop[1. ID interna única de la finca(número asignado por la Gerencia de las fincas)*],0)),FALSE,TRUE))</f>
        <v>1</v>
      </c>
    </row>
    <row r="8" spans="1:34" ht="13.2" customHeight="1" x14ac:dyDescent="0.3">
      <c r="A8" s="169">
        <v>22001</v>
      </c>
      <c r="B8" s="47"/>
      <c r="C8" s="170" t="s">
        <v>224</v>
      </c>
      <c r="D8" s="170" t="s">
        <v>233</v>
      </c>
      <c r="E8" s="170" t="s">
        <v>235</v>
      </c>
      <c r="F8" s="169">
        <v>10.585795999999998</v>
      </c>
      <c r="G8" s="170" t="s">
        <v>236</v>
      </c>
      <c r="H8" s="169">
        <v>1</v>
      </c>
      <c r="I8" s="48">
        <v>1</v>
      </c>
      <c r="J8" s="170" t="s">
        <v>249</v>
      </c>
      <c r="K8" s="170" t="s">
        <v>250</v>
      </c>
      <c r="L8" s="170">
        <v>87902528</v>
      </c>
      <c r="M8" s="170">
        <v>171900877</v>
      </c>
      <c r="N8" s="170" t="s">
        <v>240</v>
      </c>
      <c r="O8" s="169">
        <v>1968</v>
      </c>
      <c r="P8" s="170" t="s">
        <v>249</v>
      </c>
      <c r="Q8" s="170" t="s">
        <v>250</v>
      </c>
      <c r="R8" s="170">
        <v>87902528</v>
      </c>
      <c r="S8" s="170">
        <v>171900877</v>
      </c>
      <c r="T8" s="170" t="s">
        <v>240</v>
      </c>
      <c r="U8" s="169">
        <v>2</v>
      </c>
      <c r="V8" s="169">
        <v>70</v>
      </c>
      <c r="W8" s="171" t="s">
        <v>275</v>
      </c>
      <c r="X8" s="172">
        <v>2021</v>
      </c>
      <c r="Y8" s="172" t="s">
        <v>278</v>
      </c>
      <c r="Z8" s="172">
        <v>22</v>
      </c>
      <c r="AA8" s="95" t="b">
        <f>IF(ISBLANK(GroupMember[[#This Row],[1. ID interna de la finca. No se permiten duplicados*]]),"",IF(ISERROR(MATCH(GroupMember[[#This Row],[1. ID interna de la finca. No se permiten duplicados*]],CertifiedCrop[1. ID interna única de la finca(número asignado por la Gerencia de las fincas)*],0)),FALSE,TRUE))</f>
        <v>1</v>
      </c>
    </row>
    <row r="9" spans="1:34" ht="13.2" customHeight="1" x14ac:dyDescent="0.3">
      <c r="A9" s="169">
        <v>30100</v>
      </c>
      <c r="B9" s="47"/>
      <c r="C9" s="170" t="s">
        <v>223</v>
      </c>
      <c r="D9" s="170" t="s">
        <v>233</v>
      </c>
      <c r="E9" s="170" t="s">
        <v>235</v>
      </c>
      <c r="F9" s="169">
        <v>10.114748000000002</v>
      </c>
      <c r="G9" s="170" t="s">
        <v>236</v>
      </c>
      <c r="H9" s="169">
        <v>1</v>
      </c>
      <c r="I9" s="48">
        <v>1</v>
      </c>
      <c r="J9" s="170" t="s">
        <v>251</v>
      </c>
      <c r="K9" s="170" t="s">
        <v>252</v>
      </c>
      <c r="L9" s="170">
        <v>84402528</v>
      </c>
      <c r="M9" s="170">
        <v>184600877</v>
      </c>
      <c r="N9" s="170" t="s">
        <v>240</v>
      </c>
      <c r="O9" s="169">
        <v>1961</v>
      </c>
      <c r="P9" s="170" t="s">
        <v>251</v>
      </c>
      <c r="Q9" s="170" t="s">
        <v>252</v>
      </c>
      <c r="R9" s="170">
        <v>84402528</v>
      </c>
      <c r="S9" s="170">
        <v>184600877</v>
      </c>
      <c r="T9" s="170" t="s">
        <v>240</v>
      </c>
      <c r="U9" s="169">
        <v>1</v>
      </c>
      <c r="V9" s="169">
        <v>65</v>
      </c>
      <c r="W9" s="171" t="s">
        <v>275</v>
      </c>
      <c r="X9" s="172">
        <v>2021</v>
      </c>
      <c r="Y9" s="172" t="s">
        <v>278</v>
      </c>
      <c r="Z9" s="172">
        <v>22</v>
      </c>
      <c r="AA9" s="95" t="b">
        <f>IF(ISBLANK(GroupMember[[#This Row],[1. ID interna de la finca. No se permiten duplicados*]]),"",IF(ISERROR(MATCH(GroupMember[[#This Row],[1. ID interna de la finca. No se permiten duplicados*]],CertifiedCrop[1. ID interna única de la finca(número asignado por la Gerencia de las fincas)*],0)),FALSE,TRUE))</f>
        <v>1</v>
      </c>
    </row>
    <row r="10" spans="1:34" ht="13.2" customHeight="1" x14ac:dyDescent="0.3">
      <c r="A10" s="169">
        <v>51842</v>
      </c>
      <c r="B10" s="47"/>
      <c r="C10" s="170" t="s">
        <v>225</v>
      </c>
      <c r="D10" s="170" t="s">
        <v>232</v>
      </c>
      <c r="E10" s="170" t="s">
        <v>235</v>
      </c>
      <c r="F10" s="169">
        <v>9</v>
      </c>
      <c r="G10" s="170" t="s">
        <v>236</v>
      </c>
      <c r="H10" s="169">
        <v>1</v>
      </c>
      <c r="I10" s="48">
        <v>1</v>
      </c>
      <c r="J10" s="170" t="s">
        <v>253</v>
      </c>
      <c r="K10" s="170" t="s">
        <v>254</v>
      </c>
      <c r="L10" s="170">
        <v>89212836</v>
      </c>
      <c r="M10" s="170">
        <v>108880434</v>
      </c>
      <c r="N10" s="170" t="s">
        <v>240</v>
      </c>
      <c r="O10" s="169">
        <v>1955</v>
      </c>
      <c r="P10" s="170" t="s">
        <v>253</v>
      </c>
      <c r="Q10" s="170" t="s">
        <v>254</v>
      </c>
      <c r="R10" s="170">
        <v>89212836</v>
      </c>
      <c r="S10" s="170">
        <v>108880434</v>
      </c>
      <c r="T10" s="170" t="s">
        <v>240</v>
      </c>
      <c r="U10" s="169">
        <v>1</v>
      </c>
      <c r="V10" s="169">
        <v>60</v>
      </c>
      <c r="W10" s="171" t="s">
        <v>275</v>
      </c>
      <c r="X10" s="172">
        <v>2021</v>
      </c>
      <c r="Y10" s="172" t="s">
        <v>278</v>
      </c>
      <c r="Z10" s="172">
        <v>22</v>
      </c>
      <c r="AA10" s="95" t="b">
        <f>IF(ISBLANK(GroupMember[[#This Row],[1. ID interna de la finca. No se permiten duplicados*]]),"",IF(ISERROR(MATCH(GroupMember[[#This Row],[1. ID interna de la finca. No se permiten duplicados*]],CertifiedCrop[1. ID interna única de la finca(número asignado por la Gerencia de las fincas)*],0)),FALSE,TRUE))</f>
        <v>1</v>
      </c>
    </row>
    <row r="11" spans="1:34" ht="13.2" customHeight="1" x14ac:dyDescent="0.3">
      <c r="A11" s="169">
        <v>75184</v>
      </c>
      <c r="B11" s="47"/>
      <c r="C11" s="170" t="s">
        <v>225</v>
      </c>
      <c r="D11" s="170" t="s">
        <v>232</v>
      </c>
      <c r="E11" s="170" t="s">
        <v>235</v>
      </c>
      <c r="F11" s="169">
        <v>3</v>
      </c>
      <c r="G11" s="170" t="s">
        <v>236</v>
      </c>
      <c r="H11" s="169">
        <v>1</v>
      </c>
      <c r="I11" s="48">
        <v>1</v>
      </c>
      <c r="J11" s="170" t="s">
        <v>255</v>
      </c>
      <c r="K11" s="170" t="s">
        <v>256</v>
      </c>
      <c r="L11" s="170">
        <v>89778367</v>
      </c>
      <c r="M11" s="170">
        <v>104349034</v>
      </c>
      <c r="N11" s="170" t="s">
        <v>240</v>
      </c>
      <c r="O11" s="169">
        <v>1955</v>
      </c>
      <c r="P11" s="170" t="s">
        <v>255</v>
      </c>
      <c r="Q11" s="170" t="s">
        <v>256</v>
      </c>
      <c r="R11" s="170">
        <v>89778367</v>
      </c>
      <c r="S11" s="170">
        <v>104349034</v>
      </c>
      <c r="T11" s="170" t="s">
        <v>240</v>
      </c>
      <c r="U11" s="169">
        <v>0.5</v>
      </c>
      <c r="V11" s="169">
        <v>20</v>
      </c>
      <c r="W11" s="171" t="s">
        <v>275</v>
      </c>
      <c r="X11" s="172">
        <v>2021</v>
      </c>
      <c r="Y11" s="172" t="s">
        <v>276</v>
      </c>
      <c r="Z11" s="172">
        <v>15</v>
      </c>
      <c r="AA11" s="95" t="b">
        <f>IF(ISBLANK(GroupMember[[#This Row],[1. ID interna de la finca. No se permiten duplicados*]]),"",IF(ISERROR(MATCH(GroupMember[[#This Row],[1. ID interna de la finca. No se permiten duplicados*]],CertifiedCrop[1. ID interna única de la finca(número asignado por la Gerencia de las fincas)*],0)),FALSE,TRUE))</f>
        <v>1</v>
      </c>
    </row>
    <row r="12" spans="1:34" ht="13.2" customHeight="1" x14ac:dyDescent="0.3">
      <c r="A12" s="169">
        <v>25020</v>
      </c>
      <c r="B12" s="47"/>
      <c r="C12" s="170" t="s">
        <v>226</v>
      </c>
      <c r="D12" s="170" t="s">
        <v>233</v>
      </c>
      <c r="E12" s="170" t="s">
        <v>235</v>
      </c>
      <c r="F12" s="169">
        <v>12.97</v>
      </c>
      <c r="G12" s="170" t="s">
        <v>236</v>
      </c>
      <c r="H12" s="169">
        <v>1</v>
      </c>
      <c r="I12" s="48">
        <v>1</v>
      </c>
      <c r="J12" s="170" t="s">
        <v>257</v>
      </c>
      <c r="K12" s="170" t="s">
        <v>258</v>
      </c>
      <c r="L12" s="170">
        <v>87713106</v>
      </c>
      <c r="M12" s="170">
        <v>700351154</v>
      </c>
      <c r="N12" s="170" t="s">
        <v>240</v>
      </c>
      <c r="O12" s="169">
        <v>1944</v>
      </c>
      <c r="P12" s="170" t="s">
        <v>257</v>
      </c>
      <c r="Q12" s="170" t="s">
        <v>258</v>
      </c>
      <c r="R12" s="170">
        <v>87713106</v>
      </c>
      <c r="S12" s="170">
        <v>700351154</v>
      </c>
      <c r="T12" s="170" t="s">
        <v>240</v>
      </c>
      <c r="U12" s="169">
        <v>2.1616666666666666</v>
      </c>
      <c r="V12" s="169">
        <v>90</v>
      </c>
      <c r="W12" s="171" t="s">
        <v>275</v>
      </c>
      <c r="X12" s="172">
        <v>2021</v>
      </c>
      <c r="Y12" s="172" t="s">
        <v>278</v>
      </c>
      <c r="Z12" s="172">
        <v>15</v>
      </c>
      <c r="AA12" s="95" t="b">
        <f>IF(ISBLANK(GroupMember[[#This Row],[1. ID interna de la finca. No se permiten duplicados*]]),"",IF(ISERROR(MATCH(GroupMember[[#This Row],[1. ID interna de la finca. No se permiten duplicados*]],CertifiedCrop[1. ID interna única de la finca(número asignado por la Gerencia de las fincas)*],0)),FALSE,TRUE))</f>
        <v>1</v>
      </c>
    </row>
    <row r="13" spans="1:34" ht="13.2" customHeight="1" x14ac:dyDescent="0.3">
      <c r="A13" s="169">
        <v>94143</v>
      </c>
      <c r="B13" s="47"/>
      <c r="C13" s="170" t="s">
        <v>227</v>
      </c>
      <c r="D13" s="170" t="s">
        <v>232</v>
      </c>
      <c r="E13" s="170" t="s">
        <v>235</v>
      </c>
      <c r="F13" s="169">
        <v>14.37</v>
      </c>
      <c r="G13" s="170" t="s">
        <v>236</v>
      </c>
      <c r="H13" s="169">
        <v>1</v>
      </c>
      <c r="I13" s="48">
        <v>1</v>
      </c>
      <c r="J13" s="170" t="s">
        <v>259</v>
      </c>
      <c r="K13" s="170" t="s">
        <v>260</v>
      </c>
      <c r="L13" s="170">
        <v>89341270</v>
      </c>
      <c r="M13" s="170">
        <v>401270711</v>
      </c>
      <c r="N13" s="170" t="s">
        <v>240</v>
      </c>
      <c r="O13" s="169">
        <v>1961</v>
      </c>
      <c r="P13" s="170" t="s">
        <v>259</v>
      </c>
      <c r="Q13" s="170" t="s">
        <v>260</v>
      </c>
      <c r="R13" s="170">
        <v>89341270</v>
      </c>
      <c r="S13" s="170">
        <v>401270711</v>
      </c>
      <c r="T13" s="170" t="s">
        <v>240</v>
      </c>
      <c r="U13" s="169">
        <v>2.395</v>
      </c>
      <c r="V13" s="169">
        <v>90</v>
      </c>
      <c r="W13" s="171" t="s">
        <v>275</v>
      </c>
      <c r="X13" s="172">
        <v>2021</v>
      </c>
      <c r="Y13" s="172" t="s">
        <v>278</v>
      </c>
      <c r="Z13" s="172">
        <v>8</v>
      </c>
      <c r="AA13" s="95" t="b">
        <f>IF(ISBLANK(GroupMember[[#This Row],[1. ID interna de la finca. No se permiten duplicados*]]),"",IF(ISERROR(MATCH(GroupMember[[#This Row],[1. ID interna de la finca. No se permiten duplicados*]],CertifiedCrop[1. ID interna única de la finca(número asignado por la Gerencia de las fincas)*],0)),FALSE,TRUE))</f>
        <v>1</v>
      </c>
    </row>
    <row r="14" spans="1:34" ht="13.2" customHeight="1" x14ac:dyDescent="0.3">
      <c r="A14" s="169">
        <v>95113</v>
      </c>
      <c r="B14" s="47"/>
      <c r="C14" s="170" t="s">
        <v>225</v>
      </c>
      <c r="D14" s="170" t="s">
        <v>232</v>
      </c>
      <c r="E14" s="170" t="s">
        <v>235</v>
      </c>
      <c r="F14" s="169">
        <v>21.69</v>
      </c>
      <c r="G14" s="170" t="s">
        <v>236</v>
      </c>
      <c r="H14" s="169">
        <v>1</v>
      </c>
      <c r="I14" s="48">
        <v>1</v>
      </c>
      <c r="J14" s="170" t="s">
        <v>241</v>
      </c>
      <c r="K14" s="170" t="s">
        <v>261</v>
      </c>
      <c r="L14" s="170">
        <v>77354534</v>
      </c>
      <c r="M14" s="170">
        <v>101870577</v>
      </c>
      <c r="N14" s="170" t="s">
        <v>240</v>
      </c>
      <c r="O14" s="169">
        <v>1979</v>
      </c>
      <c r="P14" s="170" t="s">
        <v>241</v>
      </c>
      <c r="Q14" s="170" t="s">
        <v>261</v>
      </c>
      <c r="R14" s="170">
        <v>77354534</v>
      </c>
      <c r="S14" s="170">
        <v>105070232</v>
      </c>
      <c r="T14" s="170" t="s">
        <v>240</v>
      </c>
      <c r="U14" s="169">
        <v>3.6150000000000002</v>
      </c>
      <c r="V14" s="169">
        <v>150</v>
      </c>
      <c r="W14" s="171" t="s">
        <v>275</v>
      </c>
      <c r="X14" s="172">
        <v>2021</v>
      </c>
      <c r="Y14" s="172" t="s">
        <v>278</v>
      </c>
      <c r="Z14" s="172">
        <v>8</v>
      </c>
      <c r="AA14" s="95" t="b">
        <f>IF(ISBLANK(GroupMember[[#This Row],[1. ID interna de la finca. No se permiten duplicados*]]),"",IF(ISERROR(MATCH(GroupMember[[#This Row],[1. ID interna de la finca. No se permiten duplicados*]],CertifiedCrop[1. ID interna única de la finca(número asignado por la Gerencia de las fincas)*],0)),FALSE,TRUE))</f>
        <v>1</v>
      </c>
    </row>
    <row r="15" spans="1:34" ht="13.2" customHeight="1" x14ac:dyDescent="0.3">
      <c r="A15" s="169">
        <v>4113</v>
      </c>
      <c r="B15" s="47"/>
      <c r="C15" s="170" t="s">
        <v>228</v>
      </c>
      <c r="D15" s="170" t="s">
        <v>232</v>
      </c>
      <c r="E15" s="170" t="s">
        <v>235</v>
      </c>
      <c r="F15" s="169">
        <v>4</v>
      </c>
      <c r="G15" s="170" t="s">
        <v>236</v>
      </c>
      <c r="H15" s="169">
        <v>1</v>
      </c>
      <c r="I15" s="48">
        <v>1</v>
      </c>
      <c r="J15" s="170" t="s">
        <v>262</v>
      </c>
      <c r="K15" s="170" t="s">
        <v>263</v>
      </c>
      <c r="L15" s="170">
        <v>88223366</v>
      </c>
      <c r="M15" s="170">
        <v>105070232</v>
      </c>
      <c r="N15" s="170" t="s">
        <v>264</v>
      </c>
      <c r="O15" s="169">
        <v>1985</v>
      </c>
      <c r="P15" s="170" t="s">
        <v>262</v>
      </c>
      <c r="Q15" s="170" t="s">
        <v>274</v>
      </c>
      <c r="R15" s="170">
        <v>88223366</v>
      </c>
      <c r="S15" s="170">
        <v>110020172</v>
      </c>
      <c r="T15" s="170" t="s">
        <v>264</v>
      </c>
      <c r="U15" s="169">
        <v>0.66666666666666663</v>
      </c>
      <c r="V15" s="169">
        <v>30</v>
      </c>
      <c r="W15" s="171" t="s">
        <v>275</v>
      </c>
      <c r="X15" s="172">
        <v>2021</v>
      </c>
      <c r="Y15" s="172" t="s">
        <v>279</v>
      </c>
      <c r="Z15" s="172">
        <v>8</v>
      </c>
      <c r="AA15" s="95" t="b">
        <f>IF(ISBLANK(GroupMember[[#This Row],[1. ID interna de la finca. No se permiten duplicados*]]),"",IF(ISERROR(MATCH(GroupMember[[#This Row],[1. ID interna de la finca. No se permiten duplicados*]],CertifiedCrop[1. ID interna única de la finca(número asignado por la Gerencia de las fincas)*],0)),FALSE,TRUE))</f>
        <v>1</v>
      </c>
    </row>
    <row r="16" spans="1:34" ht="13.2" customHeight="1" x14ac:dyDescent="0.3">
      <c r="A16" s="169">
        <v>4003</v>
      </c>
      <c r="B16" s="47"/>
      <c r="C16" s="170" t="s">
        <v>229</v>
      </c>
      <c r="D16" s="170" t="s">
        <v>232</v>
      </c>
      <c r="E16" s="170" t="s">
        <v>235</v>
      </c>
      <c r="F16" s="169">
        <v>1.5</v>
      </c>
      <c r="G16" s="170" t="s">
        <v>236</v>
      </c>
      <c r="H16" s="169">
        <v>1</v>
      </c>
      <c r="I16" s="48">
        <v>1</v>
      </c>
      <c r="J16" s="170" t="s">
        <v>265</v>
      </c>
      <c r="K16" s="170" t="s">
        <v>266</v>
      </c>
      <c r="L16" s="170">
        <v>88411366</v>
      </c>
      <c r="M16" s="170">
        <v>110020172</v>
      </c>
      <c r="N16" s="170" t="s">
        <v>240</v>
      </c>
      <c r="O16" s="169">
        <v>1985</v>
      </c>
      <c r="P16" s="170" t="s">
        <v>265</v>
      </c>
      <c r="Q16" s="170" t="s">
        <v>266</v>
      </c>
      <c r="R16" s="170">
        <v>88411366</v>
      </c>
      <c r="S16" s="170">
        <v>110020172</v>
      </c>
      <c r="T16" s="170" t="s">
        <v>240</v>
      </c>
      <c r="U16" s="169">
        <v>0.25</v>
      </c>
      <c r="V16" s="169">
        <v>10</v>
      </c>
      <c r="W16" s="171" t="s">
        <v>275</v>
      </c>
      <c r="X16" s="172">
        <v>2021</v>
      </c>
      <c r="Y16" s="172" t="s">
        <v>278</v>
      </c>
      <c r="Z16" s="172">
        <v>8</v>
      </c>
      <c r="AA16" s="95" t="b">
        <f>IF(ISBLANK(GroupMember[[#This Row],[1. ID interna de la finca. No se permiten duplicados*]]),"",IF(ISERROR(MATCH(GroupMember[[#This Row],[1. ID interna de la finca. No se permiten duplicados*]],CertifiedCrop[1. ID interna única de la finca(número asignado por la Gerencia de las fincas)*],0)),FALSE,TRUE))</f>
        <v>1</v>
      </c>
    </row>
    <row r="17" spans="1:27" ht="13.2" customHeight="1" x14ac:dyDescent="0.3">
      <c r="A17" s="169">
        <v>72482</v>
      </c>
      <c r="B17" s="47"/>
      <c r="C17" s="170" t="s">
        <v>230</v>
      </c>
      <c r="D17" s="170" t="s">
        <v>234</v>
      </c>
      <c r="E17" s="170" t="s">
        <v>235</v>
      </c>
      <c r="F17" s="169">
        <v>23.358228000000004</v>
      </c>
      <c r="G17" s="170" t="s">
        <v>236</v>
      </c>
      <c r="H17" s="169">
        <v>1</v>
      </c>
      <c r="I17" s="48">
        <v>1</v>
      </c>
      <c r="J17" s="170" t="s">
        <v>267</v>
      </c>
      <c r="K17" s="170" t="s">
        <v>268</v>
      </c>
      <c r="L17" s="170">
        <v>83559143</v>
      </c>
      <c r="M17" s="170">
        <v>203210799</v>
      </c>
      <c r="N17" s="170" t="s">
        <v>264</v>
      </c>
      <c r="O17" s="169">
        <v>1977</v>
      </c>
      <c r="P17" s="170" t="s">
        <v>267</v>
      </c>
      <c r="Q17" s="170" t="s">
        <v>268</v>
      </c>
      <c r="R17" s="170">
        <v>83559143</v>
      </c>
      <c r="S17" s="170">
        <v>203210799</v>
      </c>
      <c r="T17" s="170" t="s">
        <v>264</v>
      </c>
      <c r="U17" s="169">
        <v>3.8930380000000007</v>
      </c>
      <c r="V17" s="169">
        <v>165</v>
      </c>
      <c r="W17" s="171" t="s">
        <v>275</v>
      </c>
      <c r="X17" s="172">
        <v>2021</v>
      </c>
      <c r="Y17" s="172" t="s">
        <v>280</v>
      </c>
      <c r="Z17" s="172">
        <v>30</v>
      </c>
      <c r="AA17" s="95" t="b">
        <f>IF(ISBLANK(GroupMember[[#This Row],[1. ID interna de la finca. No se permiten duplicados*]]),"",IF(ISERROR(MATCH(GroupMember[[#This Row],[1. ID interna de la finca. No se permiten duplicados*]],CertifiedCrop[1. ID interna única de la finca(número asignado por la Gerencia de las fincas)*],0)),FALSE,TRUE))</f>
        <v>1</v>
      </c>
    </row>
    <row r="18" spans="1:27" ht="13.2" customHeight="1" x14ac:dyDescent="0.3">
      <c r="A18" s="169">
        <v>3482</v>
      </c>
      <c r="B18" s="47"/>
      <c r="C18" s="170" t="s">
        <v>230</v>
      </c>
      <c r="D18" s="170" t="s">
        <v>234</v>
      </c>
      <c r="E18" s="170" t="s">
        <v>235</v>
      </c>
      <c r="F18" s="169">
        <v>8.8167749999999998</v>
      </c>
      <c r="G18" s="170" t="s">
        <v>236</v>
      </c>
      <c r="H18" s="169">
        <v>1</v>
      </c>
      <c r="I18" s="48">
        <v>1</v>
      </c>
      <c r="J18" s="170" t="s">
        <v>269</v>
      </c>
      <c r="K18" s="170" t="s">
        <v>270</v>
      </c>
      <c r="L18" s="170">
        <v>87729143</v>
      </c>
      <c r="M18" s="170">
        <v>203210799</v>
      </c>
      <c r="N18" s="170" t="s">
        <v>240</v>
      </c>
      <c r="O18" s="169">
        <v>1964</v>
      </c>
      <c r="P18" s="170" t="s">
        <v>269</v>
      </c>
      <c r="Q18" s="170" t="s">
        <v>270</v>
      </c>
      <c r="R18" s="170">
        <v>87729143</v>
      </c>
      <c r="S18" s="170">
        <v>203210799</v>
      </c>
      <c r="T18" s="170" t="s">
        <v>240</v>
      </c>
      <c r="U18" s="169">
        <v>1.4694624999999999</v>
      </c>
      <c r="V18" s="169">
        <v>65</v>
      </c>
      <c r="W18" s="171" t="s">
        <v>275</v>
      </c>
      <c r="X18" s="172">
        <v>2021</v>
      </c>
      <c r="Y18" s="172" t="s">
        <v>277</v>
      </c>
      <c r="Z18" s="172">
        <v>30</v>
      </c>
      <c r="AA18" s="95" t="b">
        <f>IF(ISBLANK(GroupMember[[#This Row],[1. ID interna de la finca. No se permiten duplicados*]]),"",IF(ISERROR(MATCH(GroupMember[[#This Row],[1. ID interna de la finca. No se permiten duplicados*]],CertifiedCrop[1. ID interna única de la finca(número asignado por la Gerencia de las fincas)*],0)),FALSE,TRUE))</f>
        <v>1</v>
      </c>
    </row>
    <row r="19" spans="1:27" ht="13.2" customHeight="1" x14ac:dyDescent="0.3">
      <c r="A19" s="169">
        <v>111482</v>
      </c>
      <c r="B19" s="47"/>
      <c r="C19" s="170" t="s">
        <v>230</v>
      </c>
      <c r="D19" s="170" t="s">
        <v>234</v>
      </c>
      <c r="E19" s="170" t="s">
        <v>235</v>
      </c>
      <c r="F19" s="169">
        <v>5.8488860000000003</v>
      </c>
      <c r="G19" s="170" t="s">
        <v>236</v>
      </c>
      <c r="H19" s="169">
        <v>1</v>
      </c>
      <c r="I19" s="48">
        <v>1</v>
      </c>
      <c r="J19" s="170" t="s">
        <v>247</v>
      </c>
      <c r="K19" s="170" t="s">
        <v>271</v>
      </c>
      <c r="L19" s="170">
        <v>93829143</v>
      </c>
      <c r="M19" s="170">
        <v>151510799</v>
      </c>
      <c r="N19" s="170" t="s">
        <v>240</v>
      </c>
      <c r="O19" s="169">
        <v>1967</v>
      </c>
      <c r="P19" s="170" t="s">
        <v>247</v>
      </c>
      <c r="Q19" s="170" t="s">
        <v>271</v>
      </c>
      <c r="R19" s="170">
        <v>93829143</v>
      </c>
      <c r="S19" s="170">
        <v>151510799</v>
      </c>
      <c r="T19" s="170" t="s">
        <v>240</v>
      </c>
      <c r="U19" s="169">
        <v>0.97481433333333334</v>
      </c>
      <c r="V19" s="169">
        <v>40</v>
      </c>
      <c r="W19" s="171" t="s">
        <v>275</v>
      </c>
      <c r="X19" s="172">
        <v>2021</v>
      </c>
      <c r="Y19" s="172" t="s">
        <v>280</v>
      </c>
      <c r="Z19" s="172">
        <v>30</v>
      </c>
      <c r="AA19" s="95" t="b">
        <f>IF(ISBLANK(GroupMember[[#This Row],[1. ID interna de la finca. No se permiten duplicados*]]),"",IF(ISERROR(MATCH(GroupMember[[#This Row],[1. ID interna de la finca. No se permiten duplicados*]],CertifiedCrop[1. ID interna única de la finca(número asignado por la Gerencia de las fincas)*],0)),FALSE,TRUE))</f>
        <v>1</v>
      </c>
    </row>
    <row r="20" spans="1:27" ht="13.2" customHeight="1" x14ac:dyDescent="0.3">
      <c r="A20" s="169">
        <v>10112</v>
      </c>
      <c r="B20" s="47"/>
      <c r="C20" s="170" t="s">
        <v>231</v>
      </c>
      <c r="D20" s="170" t="s">
        <v>232</v>
      </c>
      <c r="E20" s="170" t="s">
        <v>235</v>
      </c>
      <c r="F20" s="169">
        <v>125</v>
      </c>
      <c r="G20" s="170" t="s">
        <v>237</v>
      </c>
      <c r="H20" s="169">
        <v>1</v>
      </c>
      <c r="I20" s="48">
        <v>1</v>
      </c>
      <c r="J20" s="170" t="s">
        <v>272</v>
      </c>
      <c r="K20" s="170" t="s">
        <v>273</v>
      </c>
      <c r="L20" s="170">
        <v>73823465</v>
      </c>
      <c r="M20" s="170">
        <v>401050047</v>
      </c>
      <c r="N20" s="170" t="s">
        <v>240</v>
      </c>
      <c r="O20" s="169">
        <v>1953</v>
      </c>
      <c r="P20" s="170" t="s">
        <v>272</v>
      </c>
      <c r="Q20" s="170" t="s">
        <v>273</v>
      </c>
      <c r="R20" s="170">
        <v>73823465</v>
      </c>
      <c r="S20" s="170">
        <v>401050047</v>
      </c>
      <c r="T20" s="170" t="s">
        <v>240</v>
      </c>
      <c r="U20" s="169">
        <v>33</v>
      </c>
      <c r="V20" s="169">
        <v>30</v>
      </c>
      <c r="W20" s="171" t="s">
        <v>275</v>
      </c>
      <c r="X20" s="172">
        <v>2021</v>
      </c>
      <c r="Y20" s="172" t="s">
        <v>280</v>
      </c>
      <c r="Z20" s="172">
        <v>23</v>
      </c>
      <c r="AA20" s="95" t="b">
        <f>IF(ISBLANK(GroupMember[[#This Row],[1. ID interna de la finca. No se permiten duplicados*]]),"",IF(ISERROR(MATCH(GroupMember[[#This Row],[1. ID interna de la finca. No se permiten duplicados*]],CertifiedCrop[1. ID interna única de la finca(número asignado por la Gerencia de las fincas)*],0)),FALSE,TRUE))</f>
        <v>1</v>
      </c>
    </row>
    <row r="21" spans="1:27" ht="13.2" customHeight="1" x14ac:dyDescent="0.3">
      <c r="A21" s="47"/>
      <c r="B21" s="47"/>
      <c r="C21" s="98"/>
      <c r="D21" s="47"/>
      <c r="E21" s="106"/>
      <c r="F21" s="106"/>
      <c r="G21" s="47"/>
      <c r="H21" s="47"/>
      <c r="I21" s="48"/>
      <c r="J21" s="47"/>
      <c r="K21" s="47"/>
      <c r="L21" s="47"/>
      <c r="M21" s="47"/>
      <c r="N21" s="47"/>
      <c r="O21" s="48"/>
      <c r="P21" s="47"/>
      <c r="Q21" s="49"/>
      <c r="R21" s="47"/>
      <c r="S21" s="47"/>
      <c r="T21" s="47"/>
      <c r="U21" s="48"/>
      <c r="V21" s="48"/>
      <c r="W21" s="36"/>
      <c r="X21" s="37"/>
      <c r="Y21" s="37"/>
      <c r="Z21" s="37"/>
      <c r="AA21"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22" spans="1:27" ht="13.2" customHeight="1" x14ac:dyDescent="0.3">
      <c r="A22" s="47"/>
      <c r="B22" s="47"/>
      <c r="C22" s="98"/>
      <c r="D22" s="47"/>
      <c r="E22" s="106"/>
      <c r="F22" s="106"/>
      <c r="G22" s="47"/>
      <c r="H22" s="47"/>
      <c r="I22" s="48"/>
      <c r="J22" s="47"/>
      <c r="K22" s="47"/>
      <c r="L22" s="47"/>
      <c r="M22" s="47"/>
      <c r="N22" s="47"/>
      <c r="O22" s="48"/>
      <c r="P22" s="47"/>
      <c r="Q22" s="49"/>
      <c r="R22" s="47"/>
      <c r="S22" s="47"/>
      <c r="T22" s="47"/>
      <c r="U22" s="48"/>
      <c r="V22" s="48"/>
      <c r="W22" s="36"/>
      <c r="X22" s="37"/>
      <c r="Y22" s="37"/>
      <c r="Z22" s="37"/>
      <c r="AA22"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23" spans="1:27" ht="13.2" customHeight="1" x14ac:dyDescent="0.3">
      <c r="A23" s="47"/>
      <c r="B23" s="47"/>
      <c r="C23" s="98"/>
      <c r="D23" s="47"/>
      <c r="E23" s="106"/>
      <c r="F23" s="106"/>
      <c r="G23" s="47"/>
      <c r="H23" s="47"/>
      <c r="I23" s="48"/>
      <c r="J23" s="47"/>
      <c r="K23" s="47"/>
      <c r="L23" s="47"/>
      <c r="M23" s="47"/>
      <c r="N23" s="47"/>
      <c r="O23" s="48"/>
      <c r="P23" s="47"/>
      <c r="Q23" s="47"/>
      <c r="R23" s="47"/>
      <c r="S23" s="47"/>
      <c r="T23" s="47"/>
      <c r="U23" s="48"/>
      <c r="V23" s="48"/>
      <c r="W23" s="36"/>
      <c r="X23" s="37"/>
      <c r="Y23" s="37"/>
      <c r="Z23" s="37"/>
      <c r="AA23"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24" spans="1:27" ht="13.2" customHeight="1" x14ac:dyDescent="0.3">
      <c r="A24" s="47"/>
      <c r="B24" s="47"/>
      <c r="C24" s="98"/>
      <c r="D24" s="47"/>
      <c r="E24" s="106"/>
      <c r="F24" s="106"/>
      <c r="G24" s="47"/>
      <c r="H24" s="47"/>
      <c r="I24" s="48"/>
      <c r="J24" s="47"/>
      <c r="K24" s="47"/>
      <c r="L24" s="47"/>
      <c r="M24" s="47"/>
      <c r="N24" s="47"/>
      <c r="O24" s="48"/>
      <c r="P24" s="47"/>
      <c r="Q24" s="47"/>
      <c r="R24" s="47"/>
      <c r="S24" s="47"/>
      <c r="T24" s="47"/>
      <c r="U24" s="48"/>
      <c r="V24" s="48"/>
      <c r="W24" s="36"/>
      <c r="X24" s="37"/>
      <c r="Y24" s="37"/>
      <c r="Z24" s="37"/>
      <c r="AA24"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25" spans="1:27" ht="13.2" customHeight="1" x14ac:dyDescent="0.3">
      <c r="A25" s="47"/>
      <c r="B25" s="47"/>
      <c r="C25" s="98"/>
      <c r="D25" s="47"/>
      <c r="E25" s="106"/>
      <c r="F25" s="106"/>
      <c r="G25" s="47"/>
      <c r="H25" s="47"/>
      <c r="I25" s="48"/>
      <c r="J25" s="47"/>
      <c r="K25" s="47"/>
      <c r="L25" s="47"/>
      <c r="M25" s="47"/>
      <c r="N25" s="47"/>
      <c r="O25" s="48"/>
      <c r="P25" s="47"/>
      <c r="Q25" s="47"/>
      <c r="R25" s="47"/>
      <c r="S25" s="47"/>
      <c r="T25" s="47"/>
      <c r="U25" s="48"/>
      <c r="V25" s="48"/>
      <c r="W25" s="36"/>
      <c r="X25" s="37"/>
      <c r="Y25" s="37"/>
      <c r="Z25" s="37"/>
      <c r="AA25"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26" spans="1:27" ht="13.2" customHeight="1" x14ac:dyDescent="0.3">
      <c r="A26" s="47"/>
      <c r="B26" s="47"/>
      <c r="C26" s="98"/>
      <c r="D26" s="47"/>
      <c r="E26" s="106"/>
      <c r="F26" s="106"/>
      <c r="G26" s="47"/>
      <c r="H26" s="47"/>
      <c r="I26" s="48"/>
      <c r="J26" s="47"/>
      <c r="K26" s="47"/>
      <c r="L26" s="47"/>
      <c r="M26" s="47"/>
      <c r="N26" s="47"/>
      <c r="O26" s="48"/>
      <c r="P26" s="47"/>
      <c r="Q26" s="47"/>
      <c r="R26" s="47"/>
      <c r="S26" s="47"/>
      <c r="T26" s="47"/>
      <c r="U26" s="48"/>
      <c r="V26" s="48"/>
      <c r="W26" s="36"/>
      <c r="X26" s="37"/>
      <c r="Y26" s="37"/>
      <c r="Z26" s="37"/>
      <c r="AA26"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27" spans="1:27" ht="13.2" customHeight="1" x14ac:dyDescent="0.3">
      <c r="A27" s="47"/>
      <c r="B27" s="47"/>
      <c r="C27" s="98"/>
      <c r="D27" s="47"/>
      <c r="E27" s="106"/>
      <c r="F27" s="106"/>
      <c r="G27" s="47"/>
      <c r="H27" s="47"/>
      <c r="I27" s="48"/>
      <c r="J27" s="47"/>
      <c r="K27" s="47"/>
      <c r="L27" s="47"/>
      <c r="M27" s="47"/>
      <c r="N27" s="47"/>
      <c r="O27" s="48"/>
      <c r="P27" s="47"/>
      <c r="Q27" s="47"/>
      <c r="R27" s="47"/>
      <c r="S27" s="47"/>
      <c r="T27" s="47"/>
      <c r="U27" s="48"/>
      <c r="V27" s="48"/>
      <c r="W27" s="36"/>
      <c r="X27" s="37"/>
      <c r="Y27" s="37"/>
      <c r="Z27" s="37"/>
      <c r="AA27"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28" spans="1:27" ht="13.2" customHeight="1" x14ac:dyDescent="0.3">
      <c r="A28" s="47"/>
      <c r="B28" s="47"/>
      <c r="C28" s="98"/>
      <c r="D28" s="47"/>
      <c r="E28" s="106"/>
      <c r="F28" s="106"/>
      <c r="G28" s="47"/>
      <c r="H28" s="47"/>
      <c r="I28" s="48"/>
      <c r="J28" s="47"/>
      <c r="K28" s="47"/>
      <c r="L28" s="47"/>
      <c r="M28" s="47"/>
      <c r="N28" s="47"/>
      <c r="O28" s="48"/>
      <c r="P28" s="47"/>
      <c r="Q28" s="47"/>
      <c r="R28" s="47"/>
      <c r="S28" s="47"/>
      <c r="T28" s="47"/>
      <c r="U28" s="48"/>
      <c r="V28" s="48"/>
      <c r="W28" s="36"/>
      <c r="X28" s="37"/>
      <c r="Y28" s="37"/>
      <c r="Z28" s="37"/>
      <c r="AA28"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29" spans="1:27" ht="13.2" customHeight="1" x14ac:dyDescent="0.3">
      <c r="A29" s="47"/>
      <c r="B29" s="47"/>
      <c r="C29" s="98"/>
      <c r="D29" s="47"/>
      <c r="E29" s="106"/>
      <c r="F29" s="106"/>
      <c r="G29" s="47"/>
      <c r="H29" s="47"/>
      <c r="I29" s="48"/>
      <c r="J29" s="47"/>
      <c r="K29" s="47"/>
      <c r="L29" s="47"/>
      <c r="M29" s="47"/>
      <c r="N29" s="47"/>
      <c r="O29" s="48"/>
      <c r="P29" s="47"/>
      <c r="Q29" s="47"/>
      <c r="R29" s="47"/>
      <c r="S29" s="47"/>
      <c r="T29" s="47"/>
      <c r="U29" s="48"/>
      <c r="V29" s="48"/>
      <c r="W29" s="36"/>
      <c r="X29" s="37"/>
      <c r="Y29" s="37"/>
      <c r="Z29" s="37"/>
      <c r="AA29"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30" spans="1:27" ht="13.2" customHeight="1" x14ac:dyDescent="0.3">
      <c r="A30" s="47"/>
      <c r="B30" s="47"/>
      <c r="C30" s="98"/>
      <c r="D30" s="47"/>
      <c r="E30" s="106"/>
      <c r="F30" s="106"/>
      <c r="G30" s="47"/>
      <c r="H30" s="47"/>
      <c r="I30" s="48"/>
      <c r="J30" s="47"/>
      <c r="K30" s="47"/>
      <c r="L30" s="47"/>
      <c r="M30" s="47"/>
      <c r="N30" s="47"/>
      <c r="O30" s="48"/>
      <c r="P30" s="47"/>
      <c r="Q30" s="47"/>
      <c r="R30" s="47"/>
      <c r="S30" s="47"/>
      <c r="T30" s="47"/>
      <c r="U30" s="48"/>
      <c r="V30" s="48"/>
      <c r="W30" s="36"/>
      <c r="X30" s="37"/>
      <c r="Y30" s="37"/>
      <c r="Z30" s="37"/>
      <c r="AA30"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31" spans="1:27" ht="13.2" customHeight="1" x14ac:dyDescent="0.3">
      <c r="A31" s="47"/>
      <c r="B31" s="47"/>
      <c r="C31" s="98"/>
      <c r="D31" s="47"/>
      <c r="E31" s="106"/>
      <c r="F31" s="106"/>
      <c r="G31" s="47"/>
      <c r="H31" s="47"/>
      <c r="I31" s="48"/>
      <c r="J31" s="47"/>
      <c r="K31" s="47"/>
      <c r="L31" s="47"/>
      <c r="M31" s="47"/>
      <c r="N31" s="47"/>
      <c r="O31" s="48"/>
      <c r="P31" s="47"/>
      <c r="Q31" s="47"/>
      <c r="R31" s="47"/>
      <c r="S31" s="47"/>
      <c r="T31" s="47"/>
      <c r="U31" s="48"/>
      <c r="V31" s="48"/>
      <c r="W31" s="36"/>
      <c r="X31" s="37"/>
      <c r="Y31" s="37"/>
      <c r="Z31" s="37"/>
      <c r="AA31"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32" spans="1:27" ht="13.2" customHeight="1" x14ac:dyDescent="0.3">
      <c r="A32" s="47"/>
      <c r="B32" s="47"/>
      <c r="C32" s="98"/>
      <c r="D32" s="47"/>
      <c r="E32" s="106"/>
      <c r="F32" s="106"/>
      <c r="G32" s="47"/>
      <c r="H32" s="47"/>
      <c r="I32" s="48"/>
      <c r="J32" s="47"/>
      <c r="K32" s="47"/>
      <c r="L32" s="47"/>
      <c r="M32" s="47"/>
      <c r="N32" s="47"/>
      <c r="O32" s="48"/>
      <c r="P32" s="47"/>
      <c r="Q32" s="47"/>
      <c r="R32" s="47"/>
      <c r="S32" s="47"/>
      <c r="T32" s="47"/>
      <c r="U32" s="48"/>
      <c r="V32" s="48"/>
      <c r="W32" s="36"/>
      <c r="X32" s="37"/>
      <c r="Y32" s="37"/>
      <c r="Z32" s="37"/>
      <c r="AA32"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33" spans="1:27" ht="13.2" customHeight="1" x14ac:dyDescent="0.3">
      <c r="A33" s="47"/>
      <c r="B33" s="47"/>
      <c r="C33" s="98"/>
      <c r="D33" s="47"/>
      <c r="E33" s="106"/>
      <c r="F33" s="106"/>
      <c r="G33" s="47"/>
      <c r="H33" s="47"/>
      <c r="I33" s="48"/>
      <c r="J33" s="47"/>
      <c r="K33" s="47"/>
      <c r="L33" s="47"/>
      <c r="M33" s="47"/>
      <c r="N33" s="47"/>
      <c r="O33" s="48"/>
      <c r="P33" s="47"/>
      <c r="Q33" s="47"/>
      <c r="R33" s="47"/>
      <c r="S33" s="47"/>
      <c r="T33" s="47"/>
      <c r="U33" s="48"/>
      <c r="V33" s="48"/>
      <c r="W33" s="36"/>
      <c r="X33" s="37"/>
      <c r="Y33" s="37"/>
      <c r="Z33" s="37"/>
      <c r="AA33"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34" spans="1:27" ht="13.2" customHeight="1" x14ac:dyDescent="0.3">
      <c r="A34" s="47"/>
      <c r="B34" s="47"/>
      <c r="C34" s="98"/>
      <c r="D34" s="47"/>
      <c r="E34" s="106"/>
      <c r="F34" s="106"/>
      <c r="G34" s="47"/>
      <c r="H34" s="47"/>
      <c r="I34" s="48"/>
      <c r="J34" s="47"/>
      <c r="K34" s="47"/>
      <c r="L34" s="47"/>
      <c r="M34" s="47"/>
      <c r="N34" s="47"/>
      <c r="O34" s="48"/>
      <c r="P34" s="47"/>
      <c r="Q34" s="47"/>
      <c r="R34" s="47"/>
      <c r="S34" s="47"/>
      <c r="T34" s="47"/>
      <c r="U34" s="48"/>
      <c r="V34" s="48"/>
      <c r="W34" s="36"/>
      <c r="X34" s="37"/>
      <c r="Y34" s="37"/>
      <c r="Z34" s="37"/>
      <c r="AA34"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35" spans="1:27" ht="13.2" customHeight="1" x14ac:dyDescent="0.3">
      <c r="A35" s="47"/>
      <c r="B35" s="47"/>
      <c r="C35" s="98"/>
      <c r="D35" s="47"/>
      <c r="E35" s="106"/>
      <c r="F35" s="106"/>
      <c r="G35" s="47"/>
      <c r="H35" s="47"/>
      <c r="I35" s="48"/>
      <c r="J35" s="47"/>
      <c r="K35" s="47"/>
      <c r="L35" s="47"/>
      <c r="M35" s="47"/>
      <c r="N35" s="47"/>
      <c r="O35" s="48"/>
      <c r="P35" s="47"/>
      <c r="Q35" s="38"/>
      <c r="R35" s="47"/>
      <c r="S35" s="47"/>
      <c r="T35" s="47"/>
      <c r="U35" s="48"/>
      <c r="V35" s="48"/>
      <c r="W35" s="36"/>
      <c r="X35" s="37"/>
      <c r="Y35" s="37"/>
      <c r="Z35" s="37"/>
      <c r="AA35"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36" spans="1:27" ht="13.2" customHeight="1" x14ac:dyDescent="0.3">
      <c r="A36" s="47"/>
      <c r="B36" s="47"/>
      <c r="C36" s="98"/>
      <c r="D36" s="47"/>
      <c r="E36" s="106"/>
      <c r="F36" s="106"/>
      <c r="G36" s="47"/>
      <c r="H36" s="47"/>
      <c r="I36" s="48"/>
      <c r="J36" s="47"/>
      <c r="K36" s="47"/>
      <c r="L36" s="47"/>
      <c r="M36" s="47"/>
      <c r="N36" s="47"/>
      <c r="O36" s="48"/>
      <c r="P36" s="47"/>
      <c r="Q36" s="38"/>
      <c r="R36" s="47"/>
      <c r="S36" s="47"/>
      <c r="T36" s="47"/>
      <c r="U36" s="48"/>
      <c r="V36" s="48"/>
      <c r="W36" s="36"/>
      <c r="X36" s="37"/>
      <c r="Y36" s="37"/>
      <c r="Z36" s="37"/>
      <c r="AA36"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37" spans="1:27" ht="13.2" customHeight="1" x14ac:dyDescent="0.3">
      <c r="A37" s="47"/>
      <c r="B37" s="47"/>
      <c r="C37" s="98"/>
      <c r="D37" s="47"/>
      <c r="E37" s="106"/>
      <c r="F37" s="106"/>
      <c r="G37" s="47"/>
      <c r="H37" s="47"/>
      <c r="I37" s="48"/>
      <c r="J37" s="47"/>
      <c r="K37" s="47"/>
      <c r="L37" s="47"/>
      <c r="M37" s="47"/>
      <c r="N37" s="47"/>
      <c r="O37" s="48"/>
      <c r="P37" s="47"/>
      <c r="Q37" s="38"/>
      <c r="R37" s="47"/>
      <c r="S37" s="47"/>
      <c r="T37" s="47"/>
      <c r="U37" s="48"/>
      <c r="V37" s="48"/>
      <c r="W37" s="36"/>
      <c r="X37" s="37"/>
      <c r="Y37" s="37"/>
      <c r="Z37" s="37"/>
      <c r="AA37"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38" spans="1:27" ht="13.2" customHeight="1" x14ac:dyDescent="0.3">
      <c r="A38" s="47"/>
      <c r="B38" s="47"/>
      <c r="C38" s="98"/>
      <c r="D38" s="47"/>
      <c r="E38" s="106"/>
      <c r="F38" s="106"/>
      <c r="G38" s="47"/>
      <c r="H38" s="47"/>
      <c r="I38" s="48"/>
      <c r="J38" s="47"/>
      <c r="K38" s="47"/>
      <c r="L38" s="47"/>
      <c r="M38" s="47"/>
      <c r="N38" s="47"/>
      <c r="O38" s="48"/>
      <c r="P38" s="47"/>
      <c r="Q38" s="38"/>
      <c r="R38" s="47"/>
      <c r="S38" s="47"/>
      <c r="T38" s="47"/>
      <c r="U38" s="48"/>
      <c r="V38" s="48"/>
      <c r="W38" s="36"/>
      <c r="X38" s="37"/>
      <c r="Y38" s="37"/>
      <c r="Z38" s="37"/>
      <c r="AA38"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39" spans="1:27" ht="13.2" customHeight="1" x14ac:dyDescent="0.3">
      <c r="A39" s="47"/>
      <c r="B39" s="47"/>
      <c r="C39" s="98"/>
      <c r="D39" s="47"/>
      <c r="E39" s="106"/>
      <c r="F39" s="106"/>
      <c r="G39" s="47"/>
      <c r="H39" s="47"/>
      <c r="I39" s="48"/>
      <c r="J39" s="47"/>
      <c r="K39" s="47"/>
      <c r="L39" s="47"/>
      <c r="M39" s="47"/>
      <c r="N39" s="47"/>
      <c r="O39" s="48"/>
      <c r="P39" s="47"/>
      <c r="Q39" s="49"/>
      <c r="R39" s="47"/>
      <c r="S39" s="47"/>
      <c r="T39" s="47"/>
      <c r="U39" s="48"/>
      <c r="V39" s="48"/>
      <c r="W39" s="36"/>
      <c r="X39" s="37"/>
      <c r="Y39" s="37"/>
      <c r="Z39" s="37"/>
      <c r="AA39"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40" spans="1:27" ht="13.2" customHeight="1" x14ac:dyDescent="0.3">
      <c r="A40" s="47"/>
      <c r="B40" s="47"/>
      <c r="C40" s="98"/>
      <c r="D40" s="47"/>
      <c r="E40" s="106"/>
      <c r="F40" s="106"/>
      <c r="G40" s="47"/>
      <c r="H40" s="47"/>
      <c r="I40" s="48"/>
      <c r="J40" s="47"/>
      <c r="K40" s="47"/>
      <c r="L40" s="47"/>
      <c r="M40" s="47"/>
      <c r="N40" s="47"/>
      <c r="O40" s="48"/>
      <c r="P40" s="47"/>
      <c r="Q40" s="49"/>
      <c r="R40" s="47"/>
      <c r="S40" s="47"/>
      <c r="T40" s="47"/>
      <c r="U40" s="48"/>
      <c r="V40" s="48"/>
      <c r="W40" s="36"/>
      <c r="X40" s="37"/>
      <c r="Y40" s="37"/>
      <c r="Z40" s="37"/>
      <c r="AA40"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41" spans="1:27" ht="13.2" customHeight="1" x14ac:dyDescent="0.3">
      <c r="A41" s="47"/>
      <c r="B41" s="47"/>
      <c r="C41" s="98"/>
      <c r="D41" s="47"/>
      <c r="E41" s="106"/>
      <c r="F41" s="106"/>
      <c r="G41" s="47"/>
      <c r="H41" s="47"/>
      <c r="I41" s="48"/>
      <c r="J41" s="47"/>
      <c r="K41" s="47"/>
      <c r="L41" s="47"/>
      <c r="M41" s="47"/>
      <c r="N41" s="47"/>
      <c r="O41" s="48"/>
      <c r="P41" s="47"/>
      <c r="Q41" s="49"/>
      <c r="R41" s="47"/>
      <c r="S41" s="47"/>
      <c r="T41" s="47"/>
      <c r="U41" s="48"/>
      <c r="V41" s="48"/>
      <c r="W41" s="36"/>
      <c r="X41" s="37"/>
      <c r="Y41" s="37"/>
      <c r="Z41" s="37"/>
      <c r="AA41"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42" spans="1:27" ht="13.2" customHeight="1" x14ac:dyDescent="0.3">
      <c r="A42" s="47"/>
      <c r="B42" s="47"/>
      <c r="C42" s="98"/>
      <c r="D42" s="47"/>
      <c r="E42" s="106"/>
      <c r="F42" s="106"/>
      <c r="G42" s="47"/>
      <c r="H42" s="47"/>
      <c r="I42" s="48"/>
      <c r="J42" s="47"/>
      <c r="K42" s="47"/>
      <c r="L42" s="47"/>
      <c r="M42" s="47"/>
      <c r="N42" s="47"/>
      <c r="O42" s="48"/>
      <c r="P42" s="47"/>
      <c r="Q42" s="49"/>
      <c r="R42" s="47"/>
      <c r="S42" s="47"/>
      <c r="T42" s="47"/>
      <c r="U42" s="48"/>
      <c r="V42" s="48"/>
      <c r="W42" s="36"/>
      <c r="X42" s="37"/>
      <c r="Y42" s="37"/>
      <c r="Z42" s="37"/>
      <c r="AA42"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43" spans="1:27" ht="13.2" customHeight="1" x14ac:dyDescent="0.3">
      <c r="A43" s="47"/>
      <c r="B43" s="47"/>
      <c r="C43" s="98"/>
      <c r="D43" s="47"/>
      <c r="E43" s="106"/>
      <c r="F43" s="106"/>
      <c r="G43" s="47"/>
      <c r="H43" s="47"/>
      <c r="I43" s="48"/>
      <c r="J43" s="47"/>
      <c r="K43" s="47"/>
      <c r="L43" s="47"/>
      <c r="M43" s="47"/>
      <c r="N43" s="47"/>
      <c r="O43" s="48"/>
      <c r="P43" s="47"/>
      <c r="Q43" s="47"/>
      <c r="R43" s="47"/>
      <c r="S43" s="47"/>
      <c r="T43" s="47"/>
      <c r="U43" s="48"/>
      <c r="V43" s="48"/>
      <c r="W43" s="36"/>
      <c r="X43" s="37"/>
      <c r="Y43" s="37"/>
      <c r="Z43" s="37"/>
      <c r="AA43"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44" spans="1:27" ht="13.2" customHeight="1" x14ac:dyDescent="0.3">
      <c r="A44" s="47"/>
      <c r="B44" s="47"/>
      <c r="C44" s="98"/>
      <c r="D44" s="47"/>
      <c r="E44" s="106"/>
      <c r="F44" s="106"/>
      <c r="G44" s="47"/>
      <c r="H44" s="47"/>
      <c r="I44" s="48"/>
      <c r="J44" s="47"/>
      <c r="K44" s="47"/>
      <c r="L44" s="47"/>
      <c r="M44" s="47"/>
      <c r="N44" s="47"/>
      <c r="O44" s="48"/>
      <c r="P44" s="47"/>
      <c r="Q44" s="47"/>
      <c r="R44" s="47"/>
      <c r="S44" s="47"/>
      <c r="T44" s="47"/>
      <c r="U44" s="48"/>
      <c r="V44" s="48"/>
      <c r="W44" s="36"/>
      <c r="X44" s="37"/>
      <c r="Y44" s="37"/>
      <c r="Z44" s="37"/>
      <c r="AA44"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45" spans="1:27" ht="13.2" customHeight="1" x14ac:dyDescent="0.3">
      <c r="A45" s="47"/>
      <c r="B45" s="47"/>
      <c r="C45" s="98"/>
      <c r="D45" s="47"/>
      <c r="E45" s="106"/>
      <c r="F45" s="106"/>
      <c r="G45" s="47"/>
      <c r="H45" s="47"/>
      <c r="I45" s="48"/>
      <c r="J45" s="47"/>
      <c r="K45" s="47"/>
      <c r="L45" s="47"/>
      <c r="M45" s="47"/>
      <c r="N45" s="47"/>
      <c r="O45" s="48"/>
      <c r="P45" s="47"/>
      <c r="Q45" s="47"/>
      <c r="R45" s="47"/>
      <c r="S45" s="47"/>
      <c r="T45" s="47"/>
      <c r="U45" s="48"/>
      <c r="V45" s="48"/>
      <c r="W45" s="36"/>
      <c r="X45" s="37"/>
      <c r="Y45" s="37"/>
      <c r="Z45" s="37"/>
      <c r="AA45"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46" spans="1:27" ht="13.2" customHeight="1" x14ac:dyDescent="0.3">
      <c r="A46" s="47"/>
      <c r="B46" s="47"/>
      <c r="C46" s="98"/>
      <c r="D46" s="47"/>
      <c r="E46" s="106"/>
      <c r="F46" s="106"/>
      <c r="G46" s="47"/>
      <c r="H46" s="47"/>
      <c r="I46" s="48"/>
      <c r="J46" s="47"/>
      <c r="K46" s="47"/>
      <c r="L46" s="47"/>
      <c r="M46" s="47"/>
      <c r="N46" s="47"/>
      <c r="O46" s="48"/>
      <c r="P46" s="47"/>
      <c r="Q46" s="47"/>
      <c r="R46" s="47"/>
      <c r="S46" s="47"/>
      <c r="T46" s="47"/>
      <c r="U46" s="48"/>
      <c r="V46" s="48"/>
      <c r="W46" s="36"/>
      <c r="X46" s="37"/>
      <c r="Y46" s="37"/>
      <c r="Z46" s="37"/>
      <c r="AA46"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47" spans="1:27" ht="13.2" customHeight="1" x14ac:dyDescent="0.3">
      <c r="A47" s="47"/>
      <c r="B47" s="47"/>
      <c r="C47" s="98"/>
      <c r="D47" s="47"/>
      <c r="E47" s="106"/>
      <c r="F47" s="106"/>
      <c r="G47" s="47"/>
      <c r="H47" s="47"/>
      <c r="I47" s="48"/>
      <c r="J47" s="47"/>
      <c r="K47" s="47"/>
      <c r="L47" s="47"/>
      <c r="M47" s="47"/>
      <c r="N47" s="47"/>
      <c r="O47" s="48"/>
      <c r="P47" s="47"/>
      <c r="Q47" s="47"/>
      <c r="R47" s="47"/>
      <c r="S47" s="47"/>
      <c r="T47" s="47"/>
      <c r="U47" s="48"/>
      <c r="V47" s="48"/>
      <c r="W47" s="36"/>
      <c r="X47" s="37"/>
      <c r="Y47" s="37"/>
      <c r="Z47" s="37"/>
      <c r="AA47"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48" spans="1:27" ht="13.2" customHeight="1" x14ac:dyDescent="0.3">
      <c r="A48" s="47"/>
      <c r="B48" s="47"/>
      <c r="C48" s="98"/>
      <c r="D48" s="47"/>
      <c r="E48" s="106"/>
      <c r="F48" s="106"/>
      <c r="G48" s="47"/>
      <c r="H48" s="47"/>
      <c r="I48" s="48"/>
      <c r="J48" s="47"/>
      <c r="K48" s="47"/>
      <c r="L48" s="47"/>
      <c r="M48" s="47"/>
      <c r="N48" s="47"/>
      <c r="O48" s="48"/>
      <c r="P48" s="47"/>
      <c r="Q48" s="47"/>
      <c r="R48" s="47"/>
      <c r="S48" s="47"/>
      <c r="T48" s="47"/>
      <c r="U48" s="48"/>
      <c r="V48" s="48"/>
      <c r="W48" s="36"/>
      <c r="X48" s="37"/>
      <c r="Y48" s="37"/>
      <c r="Z48" s="37"/>
      <c r="AA48"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49" spans="1:27" ht="13.2" customHeight="1" x14ac:dyDescent="0.3">
      <c r="A49" s="47"/>
      <c r="B49" s="47"/>
      <c r="C49" s="98"/>
      <c r="D49" s="47"/>
      <c r="E49" s="106"/>
      <c r="F49" s="106"/>
      <c r="G49" s="47"/>
      <c r="H49" s="47"/>
      <c r="I49" s="48"/>
      <c r="J49" s="47"/>
      <c r="K49" s="47"/>
      <c r="L49" s="47"/>
      <c r="M49" s="47"/>
      <c r="N49" s="47"/>
      <c r="O49" s="48"/>
      <c r="P49" s="47"/>
      <c r="Q49" s="47"/>
      <c r="R49" s="47"/>
      <c r="S49" s="47"/>
      <c r="T49" s="47"/>
      <c r="U49" s="48"/>
      <c r="V49" s="48"/>
      <c r="W49" s="36"/>
      <c r="X49" s="37"/>
      <c r="Y49" s="37"/>
      <c r="Z49" s="37"/>
      <c r="AA49" s="95" t="str">
        <f>IF(ISBLANK(GroupMember[[#This Row],[1. ID interna de la finca. No se permiten duplicados*]]),"",IF(ISERROR(MATCH(GroupMember[[#This Row],[1. ID interna de la finca. No se permiten duplicados*]],CertifiedCrop[1. ID interna única de la finca(número asignado por la Gerencia de las fincas)*],0)),FALSE,TRUE))</f>
        <v/>
      </c>
    </row>
    <row r="50" spans="1:27" ht="13.2" customHeight="1" x14ac:dyDescent="0.3">
      <c r="A50" s="47"/>
      <c r="B50" s="47"/>
      <c r="C50" s="98"/>
      <c r="D50" s="47"/>
      <c r="E50" s="106"/>
      <c r="F50" s="106"/>
      <c r="G50" s="47"/>
      <c r="H50" s="47"/>
      <c r="I50" s="48"/>
      <c r="J50" s="47"/>
      <c r="K50" s="47"/>
      <c r="L50" s="47"/>
      <c r="M50" s="47"/>
      <c r="N50" s="47"/>
      <c r="O50" s="48"/>
      <c r="P50" s="47"/>
      <c r="Q50" s="47"/>
      <c r="R50" s="47"/>
      <c r="S50" s="47"/>
      <c r="T50" s="47"/>
      <c r="U50" s="48"/>
      <c r="V50" s="48"/>
      <c r="W50" s="36"/>
      <c r="X50" s="37"/>
      <c r="Y50" s="37"/>
      <c r="Z50" s="37"/>
      <c r="AA50" s="96" t="str">
        <f>IF(ISBLANK(GroupMember[[#This Row],[1. ID interna de la finca. No se permiten duplicados*]]),"",IF(ISERROR(MATCH(GroupMember[[#This Row],[1. ID interna de la finca. No se permiten duplicados*]],CertifiedCrop[1. ID interna única de la finca(número asignado por la Gerencia de las fincas)*],0)),FALSE,TRUE))</f>
        <v/>
      </c>
    </row>
  </sheetData>
  <sheetProtection deleteRows="0"/>
  <mergeCells count="5">
    <mergeCell ref="B1:I1"/>
    <mergeCell ref="U1:V1"/>
    <mergeCell ref="P1:T1"/>
    <mergeCell ref="J1:O1"/>
    <mergeCell ref="W1:Z1"/>
  </mergeCells>
  <conditionalFormatting sqref="AA3:AA50">
    <cfRule type="containsText" dxfId="84" priority="1" operator="containsText" text="FALSE">
      <formula>NOT(ISERROR(SEARCH("FALSE",AA3)))</formula>
    </cfRule>
  </conditionalFormatting>
  <dataValidations xWindow="813" yWindow="468" count="21">
    <dataValidation allowBlank="1" showInputMessage="1" showErrorMessage="1" promptTitle="Who is the Farm Operator?" prompt="It is the person responsible to carry out certification and agricultural activities in the farm, who is involved on the daily tasks of the farm._x000a__x000a_Also considered the Certification Responsible. " sqref="J1:O1" xr:uid="{00000000-0002-0000-0100-000012000000}"/>
    <dataValidation allowBlank="1" showInputMessage="1" showErrorMessage="1" promptTitle="¿Quién es el dueño de la finc" prompt="Persona que es dueña de la tierra y es el responsable legal de la finca. Por favor, llene con la información si es diferente del operador de la finca/miembro del grupo. Si es el mismo, puede dejar esta opción en blanco" sqref="P1:T1" xr:uid="{00000000-0002-0000-0100-000013000000}"/>
    <dataValidation allowBlank="1" showInputMessage="1" showErrorMessage="1" promptTitle="Valor obligatorio" prompt="p. ej. hombre_x000a_p. ej. mujer" sqref="N2 T2" xr:uid="{927FBF22-75B4-4F32-AA2D-1C792E675C1B}"/>
    <dataValidation allowBlank="1" showInputMessage="1" showErrorMessage="1" promptTitle="Valor obligatorio" prompt="p.e. 1984" sqref="O2" xr:uid="{69B711A5-D1BA-44AE-A33A-796F3C3DB814}"/>
    <dataValidation allowBlank="1" showInputMessage="1" showErrorMessage="1" promptTitle="Obligatorio si está disponible" prompt="Si el miembro del grupo tiene un número de teléfono, debe indicarlo._x000a_ _x000a_Debe agregar la información del operador de la finca si no es el miembro que administra la finca." sqref="L2" xr:uid="{B34BDEAD-1872-41BB-8A0C-2A25EE037218}"/>
    <dataValidation allowBlank="1" showInputMessage="1" showErrorMessage="1" prompt="Si su grupo ha definido regiones o subgrupos de inspección interna, indique qué miembro del grupo pertenece a qué región / subgrupo." sqref="E2" xr:uid="{4EF9258E-82A3-488A-B6DB-9CD4AEA9AC87}"/>
    <dataValidation allowBlank="1" showInputMessage="1" showErrorMessage="1" promptTitle="Campo obligatorio" prompt="Indique la región / distrito / estado / provincia del país en el que se encuentra la finca. Asegúrese de escribir con  misma ortografía siempre." sqref="D2" xr:uid="{669E7BF1-22FD-4EB2-90B2-3559FF61EB70}"/>
    <dataValidation allowBlank="1" showInputMessage="1" showErrorMessage="1" promptTitle="Información obligatoria" prompt="El número de unidades agrícolas debe incluir todas las unidades agrícolas, incluidos pastos, áreas protegidas y unidades agrícolas con cultivos no certificados." sqref="H2" xr:uid="{51B1DCE7-D9FA-44AB-9660-84EEF8DADAD0}"/>
    <dataValidation allowBlank="1" showInputMessage="1" showErrorMessage="1" promptTitle="Información obligatoria" prompt="Indique el pueblo más cercano a la finca" sqref="C2" xr:uid="{F299C77B-540F-44A8-8661-3C33308E024C}"/>
    <dataValidation allowBlank="1" showInputMessage="1" showErrorMessage="1" promptTitle="Superficie total de la explotación " prompt="Toda la finca, incluyendo pastos, áreas protegidas y cultivos que no están certificados." sqref="F2" xr:uid="{69656C36-CDB4-43C4-A58D-7F9C84DC81B6}"/>
    <dataValidation allowBlank="1" showInputMessage="1" showErrorMessage="1" promptTitle="Día" prompt="Ponga un número entre 1 y 31" sqref="Z2" xr:uid="{829A3F32-0720-42D0-B1A0-0452032841D6}"/>
    <dataValidation allowBlank="1" showInputMessage="1" showErrorMessage="1" promptTitle="Mes" prompt="Ponga un número entre 1 y 12" sqref="Y2" xr:uid="{C8882020-12FF-412B-BD38-9C3E17D1993A}"/>
    <dataValidation allowBlank="1" showInputMessage="1" showErrorMessage="1" promptTitle="Nombre y apellidos" prompt="Por favor, asegúrese de presentar el nombre completo del Inspector Interno y deletrearlo siempre de la misma forma." sqref="W2" xr:uid="{3FC3764F-9A11-4F0E-AF3C-C377D878ACEA}"/>
    <dataValidation allowBlank="1" showInputMessage="1" showErrorMessage="1" promptTitle="Trabajadores Temporales" prompt="Asegúrese de presentar solo números enteros. Utilice el formato de datos como &quot;Número&quot;_x000a_ _x000a_No presente decimales (ejemplo: 0,5)." sqref="V2" xr:uid="{92DC9523-041F-4ECB-B504-DB3CB9125604}"/>
    <dataValidation allowBlank="1" showInputMessage="1" showErrorMessage="1" promptTitle="Trabajadores permanentes" prompt="Asegúrese de presentar solo números enteros. Utilice el formato de datos como &quot;Número&quot;_x000a_ _x000a_No presente decimales (ejemplo: 0,5)." sqref="U2" xr:uid="{44E78549-EAC6-4FFA-84D1-960C01F250A4}"/>
    <dataValidation allowBlank="1" showInputMessage="1" showErrorMessage="1" promptTitle="Identificación nacional" prompt="Si la identificación nacional (en este caso, la identificación del propietario de la finca) está disponible, preséntela aquí._x000a__x000a_No debe tener más de 50 caracteres (espacios incluidos)." sqref="S2" xr:uid="{F650675D-54C1-4958-A8D2-A0052C709786}"/>
    <dataValidation allowBlank="1" showInputMessage="1" showErrorMessage="1" promptTitle="Obligatorio si está disponible" prompt="Si la identificación nacional (en este caso, la identificación de operador agrícola) está disponible, preséntela aquí._x000a_ _x000a_No debe tener más de 50 caracteres (espacios incluidos)." sqref="M2" xr:uid="{C1C37B19-6D26-4F0D-931E-537A8844F3E5}"/>
    <dataValidation allowBlank="1" showInputMessage="1" showErrorMessage="1" promptTitle="Definición en el glosario" prompt="Indique si la finca es una _x000a_- Finca grande o _x000a_- Finca pequeña_x000a_ _x000a_Para la definición de Finca pequeña: consulte el Anexo 1. Glosario." sqref="G2" xr:uid="{6D011A46-5638-4823-B14F-40D431E20B9E}"/>
    <dataValidation allowBlank="1" showInputMessage="1" showErrorMessage="1" promptTitle="Obligatorio si está disponible" prompt="Si la finca tiene una identificación de finca nacional, presente esta información como requisito obligatorio. _x000a_ _x000a_Obligatorio para todos los miembros del grupo en Brasil y Turquía como ejemplo real._x000a_ _x000a_" sqref="B2" xr:uid="{7BED1AD7-D533-4787-9CD4-870D8248E38B}"/>
    <dataValidation allowBlank="1" showInputMessage="1" showErrorMessage="1" promptTitle="Información obligatoria" prompt="Esto debería ser único para cada miembro del grupo._x000a_ _x000a_Las identificaciones repetidas pueden generar errores al cargar el archivo._x000a_Esta debe ser la misma identificación que usa en sus documentos internos y y en el sistema de gestión. Podría ser lo mismo qu" sqref="A2" xr:uid="{962820FF-F72D-4269-A913-7E54D0FA6C18}"/>
    <dataValidation allowBlank="1" showInputMessage="1" showErrorMessage="1" promptTitle="Nombre y apellido del operador de la finca" prompt="Gris significa que los nombres están vacíos. Amarillo significa dos o más de los mismos. _x000a__x000a_El mismo miembro del grupo no debe repetir. Todas las fincas del mismo operador agrícola / miembro del grupo deben estar en una línea. _x000a_ _x000a_Puede describir los difere" sqref="AA2" xr:uid="{CD539C49-EF6D-40D9-9ACF-6FE9DBC7C5FB}"/>
  </dataValidations>
  <pageMargins left="0.7" right="0.7" top="0.75" bottom="0.75" header="0.3" footer="0.3"/>
  <pageSetup paperSize="9" scale="10"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94BA29"/>
  </sheetPr>
  <dimension ref="A1:R50"/>
  <sheetViews>
    <sheetView zoomScale="85" zoomScaleNormal="85" workbookViewId="0">
      <pane xSplit="1" ySplit="2" topLeftCell="E3" activePane="bottomRight" state="frozen"/>
      <selection pane="topRight" activeCell="B4" sqref="B4"/>
      <selection pane="bottomLeft" activeCell="B4" sqref="B4"/>
      <selection pane="bottomRight" activeCell="N21" sqref="N21"/>
    </sheetView>
  </sheetViews>
  <sheetFormatPr baseColWidth="10" defaultColWidth="8.77734375" defaultRowHeight="14.4" x14ac:dyDescent="0.3"/>
  <cols>
    <col min="1" max="1" width="17.77734375" style="5" customWidth="1"/>
    <col min="2" max="2" width="16.5546875" style="5" customWidth="1"/>
    <col min="3" max="3" width="18.44140625" style="5" customWidth="1"/>
    <col min="4" max="4" width="16.77734375" style="111" customWidth="1"/>
    <col min="5" max="5" width="25.44140625" style="111" customWidth="1"/>
    <col min="6" max="6" width="21" style="111" customWidth="1"/>
    <col min="7" max="7" width="26.77734375" style="111" customWidth="1"/>
    <col min="8" max="8" width="20.77734375" style="3" customWidth="1"/>
    <col min="9" max="9" width="12.77734375" style="3" customWidth="1"/>
    <col min="10" max="10" width="27.21875" style="3" customWidth="1"/>
    <col min="11" max="11" width="16.21875" style="3" customWidth="1"/>
    <col min="12" max="12" width="16.5546875" style="3" customWidth="1"/>
    <col min="13" max="16" width="8.77734375" style="5"/>
    <col min="19" max="16384" width="8.77734375" style="3"/>
  </cols>
  <sheetData>
    <row r="1" spans="1:16" s="61" customFormat="1" ht="21.6" customHeight="1" x14ac:dyDescent="0.25">
      <c r="A1" s="164" t="s">
        <v>92</v>
      </c>
      <c r="B1" s="164"/>
      <c r="C1" s="164"/>
      <c r="D1" s="164"/>
      <c r="E1" s="164"/>
      <c r="F1" s="164"/>
      <c r="G1" s="164"/>
      <c r="H1" s="165" t="s">
        <v>93</v>
      </c>
      <c r="I1" s="166"/>
      <c r="J1" s="166"/>
      <c r="K1" s="166"/>
      <c r="L1" s="166"/>
      <c r="M1" s="60"/>
      <c r="N1" s="60"/>
      <c r="O1" s="60"/>
      <c r="P1" s="60"/>
    </row>
    <row r="2" spans="1:16" s="61" customFormat="1" ht="87.6" customHeight="1" x14ac:dyDescent="0.25">
      <c r="A2" s="127" t="s">
        <v>94</v>
      </c>
      <c r="B2" s="62" t="s">
        <v>95</v>
      </c>
      <c r="C2" s="62" t="s">
        <v>96</v>
      </c>
      <c r="D2" s="63" t="s">
        <v>97</v>
      </c>
      <c r="E2" s="108" t="s">
        <v>98</v>
      </c>
      <c r="F2" s="108" t="s">
        <v>99</v>
      </c>
      <c r="G2" s="108" t="s">
        <v>100</v>
      </c>
      <c r="H2" s="59" t="s">
        <v>101</v>
      </c>
      <c r="I2" s="59" t="s">
        <v>102</v>
      </c>
      <c r="J2" s="59" t="s">
        <v>103</v>
      </c>
      <c r="K2" s="59" t="s">
        <v>104</v>
      </c>
      <c r="L2" s="59" t="s">
        <v>105</v>
      </c>
      <c r="M2" s="64" t="s">
        <v>106</v>
      </c>
      <c r="N2" s="60"/>
      <c r="O2" s="60"/>
      <c r="P2" s="60"/>
    </row>
    <row r="3" spans="1:16" x14ac:dyDescent="0.3">
      <c r="A3" s="169">
        <v>95182</v>
      </c>
      <c r="B3" s="173" t="s">
        <v>281</v>
      </c>
      <c r="C3" s="173" t="s">
        <v>282</v>
      </c>
      <c r="D3" s="169">
        <v>11</v>
      </c>
      <c r="E3" s="169">
        <v>17710</v>
      </c>
      <c r="F3" s="174">
        <v>18400</v>
      </c>
      <c r="G3" s="174">
        <v>15534.798553419123</v>
      </c>
      <c r="H3" s="169">
        <v>95182</v>
      </c>
      <c r="I3" s="102" t="str">
        <f>IFERROR((VLOOKUP(A3,GM_Table,8,FALSE)-SUMIFS(D:D,A:A,A3,B:B,B3,C:C,C3)),"")</f>
        <v/>
      </c>
      <c r="J3" s="102" t="str">
        <f>IFERROR(CONCATENATE(VLOOKUP(A3,GM_Table,12,FALSE)," ",(VLOOKUP(A3,GM_Table,13,FALSE))),"")</f>
        <v/>
      </c>
      <c r="K3" s="101">
        <f t="shared" ref="K3:K50" si="0">IFERROR(E3/D3,"")</f>
        <v>1610</v>
      </c>
      <c r="L3" s="101">
        <f t="shared" ref="L3:L50" si="1">IFERROR(F3/D3,"")</f>
        <v>1672.7272727272727</v>
      </c>
    </row>
    <row r="4" spans="1:16" x14ac:dyDescent="0.3">
      <c r="A4" s="169">
        <v>93045</v>
      </c>
      <c r="B4" s="173" t="s">
        <v>281</v>
      </c>
      <c r="C4" s="173" t="s">
        <v>283</v>
      </c>
      <c r="D4" s="169">
        <v>14.8</v>
      </c>
      <c r="E4" s="169">
        <v>24508.800000000003</v>
      </c>
      <c r="F4" s="174">
        <v>23920</v>
      </c>
      <c r="G4" s="174">
        <v>20156.545374050002</v>
      </c>
      <c r="H4" s="169">
        <v>93045</v>
      </c>
      <c r="I4" s="102" t="str">
        <f>IFERROR((VLOOKUP(A4,GM_Table,8,FALSE)-SUMIFS(D:D,A:A,A4,B:B,B4,C:C,C4)),"")</f>
        <v/>
      </c>
      <c r="J4" s="102" t="str">
        <f>IFERROR(CONCATENATE(VLOOKUP(A4,GM_Table,12,FALSE)," ",(VLOOKUP(A4,GM_Table,13,FALSE))),"")</f>
        <v/>
      </c>
      <c r="K4" s="101">
        <f t="shared" si="0"/>
        <v>1656.0000000000002</v>
      </c>
      <c r="L4" s="101">
        <f t="shared" si="1"/>
        <v>1616.216216216216</v>
      </c>
    </row>
    <row r="5" spans="1:16" x14ac:dyDescent="0.3">
      <c r="A5" s="169">
        <v>2020</v>
      </c>
      <c r="B5" s="173" t="s">
        <v>281</v>
      </c>
      <c r="C5" s="173" t="s">
        <v>284</v>
      </c>
      <c r="D5" s="169">
        <v>8</v>
      </c>
      <c r="E5" s="169">
        <v>13616</v>
      </c>
      <c r="F5" s="174">
        <v>14710</v>
      </c>
      <c r="G5" s="174">
        <v>12475.1282784</v>
      </c>
      <c r="H5" s="169">
        <v>2020</v>
      </c>
      <c r="I5" s="102" t="str">
        <f>IFERROR((VLOOKUP(A5,GM_Table,8,FALSE)-SUMIFS(D:D,A:A,A5,B:B,B5,C:C,C5)),"")</f>
        <v/>
      </c>
      <c r="J5" s="102"/>
      <c r="K5" s="101">
        <f t="shared" si="0"/>
        <v>1702</v>
      </c>
      <c r="L5" s="101">
        <f t="shared" si="1"/>
        <v>1838.75</v>
      </c>
    </row>
    <row r="6" spans="1:16" x14ac:dyDescent="0.3">
      <c r="A6" s="169">
        <v>47001</v>
      </c>
      <c r="B6" s="173" t="s">
        <v>281</v>
      </c>
      <c r="C6" s="173" t="s">
        <v>285</v>
      </c>
      <c r="D6" s="169">
        <v>33</v>
      </c>
      <c r="E6" s="169">
        <v>106260</v>
      </c>
      <c r="F6" s="174">
        <v>29550</v>
      </c>
      <c r="G6" s="174">
        <v>35495.603258000003</v>
      </c>
      <c r="H6" s="169">
        <v>47001</v>
      </c>
      <c r="I6" s="102" t="str">
        <f>IFERROR((VLOOKUP(A6,GM_Table,8,FALSE)-SUMIFS(D:D,A:A,A6,B:B,B6,C:C,C6)),"")</f>
        <v/>
      </c>
      <c r="J6" s="102"/>
      <c r="K6" s="101">
        <f t="shared" si="0"/>
        <v>3220</v>
      </c>
      <c r="L6" s="101">
        <f t="shared" si="1"/>
        <v>895.4545454545455</v>
      </c>
    </row>
    <row r="7" spans="1:16" x14ac:dyDescent="0.3">
      <c r="A7" s="169">
        <v>53301</v>
      </c>
      <c r="B7" s="173" t="s">
        <v>286</v>
      </c>
      <c r="C7" s="173" t="s">
        <v>287</v>
      </c>
      <c r="D7" s="169">
        <v>21</v>
      </c>
      <c r="E7" s="169">
        <v>36708</v>
      </c>
      <c r="F7" s="174">
        <v>28000</v>
      </c>
      <c r="G7" s="174">
        <v>36350.828224999997</v>
      </c>
      <c r="H7" s="169">
        <v>53301</v>
      </c>
      <c r="I7" s="102" t="str">
        <f>IFERROR((VLOOKUP(A7,GM_Table,8,FALSE)-SUMIFS(D:D,A:A,A7,B:B,B7,C:C,C7)),"")</f>
        <v/>
      </c>
      <c r="J7" s="102" t="str">
        <f>IFERROR(CONCATENATE(VLOOKUP(A7,GM_Table,12,FALSE)," ",(VLOOKUP(A7,GM_Table,13,FALSE))),"")</f>
        <v/>
      </c>
      <c r="K7" s="101">
        <f t="shared" si="0"/>
        <v>1748</v>
      </c>
      <c r="L7" s="101">
        <f t="shared" si="1"/>
        <v>1333.3333333333333</v>
      </c>
    </row>
    <row r="8" spans="1:16" x14ac:dyDescent="0.3">
      <c r="A8" s="169">
        <v>22001</v>
      </c>
      <c r="B8" s="173" t="s">
        <v>281</v>
      </c>
      <c r="C8" s="173" t="s">
        <v>288</v>
      </c>
      <c r="D8" s="169">
        <v>10.5</v>
      </c>
      <c r="E8" s="169">
        <v>15456</v>
      </c>
      <c r="F8" s="174">
        <v>17020</v>
      </c>
      <c r="G8" s="174">
        <v>15381.135227186071</v>
      </c>
      <c r="H8" s="169">
        <v>22001</v>
      </c>
      <c r="I8" s="102" t="str">
        <f>IFERROR((VLOOKUP(A8,GM_Table,8,FALSE)-SUMIFS(D:D,A:A,A8,B:B,B8,C:C,C8)),"")</f>
        <v/>
      </c>
      <c r="J8" s="102" t="str">
        <f>IFERROR(CONCATENATE(VLOOKUP(A8,GM_Table,12,FALSE)," ",(VLOOKUP(A8,GM_Table,13,FALSE))),"")</f>
        <v/>
      </c>
      <c r="K8" s="101">
        <f t="shared" si="0"/>
        <v>1472</v>
      </c>
      <c r="L8" s="101">
        <f t="shared" si="1"/>
        <v>1620.952380952381</v>
      </c>
    </row>
    <row r="9" spans="1:16" x14ac:dyDescent="0.3">
      <c r="A9" s="169">
        <v>30100</v>
      </c>
      <c r="B9" s="173" t="s">
        <v>281</v>
      </c>
      <c r="C9" s="173" t="s">
        <v>289</v>
      </c>
      <c r="D9" s="169">
        <v>9</v>
      </c>
      <c r="E9" s="169">
        <v>14904</v>
      </c>
      <c r="F9" s="174">
        <v>15890</v>
      </c>
      <c r="G9" s="174">
        <v>14775.568015735</v>
      </c>
      <c r="H9" s="169">
        <v>30100</v>
      </c>
      <c r="I9" s="102" t="str">
        <f>IFERROR((VLOOKUP(A9,GM_Table,8,FALSE)-SUMIFS(D:D,A:A,A9,B:B,B9,C:C,C9)),"")</f>
        <v/>
      </c>
      <c r="J9" s="102" t="str">
        <f>IFERROR(CONCATENATE(VLOOKUP(A9,GM_Table,12,FALSE)," ",(VLOOKUP(A9,GM_Table,13,FALSE))),"")</f>
        <v/>
      </c>
      <c r="K9" s="101">
        <f t="shared" si="0"/>
        <v>1656</v>
      </c>
      <c r="L9" s="101">
        <f t="shared" si="1"/>
        <v>1765.5555555555557</v>
      </c>
    </row>
    <row r="10" spans="1:16" x14ac:dyDescent="0.3">
      <c r="A10" s="169">
        <v>51842</v>
      </c>
      <c r="B10" s="173" t="s">
        <v>281</v>
      </c>
      <c r="C10" s="173" t="s">
        <v>283</v>
      </c>
      <c r="D10" s="169">
        <v>9</v>
      </c>
      <c r="E10" s="169">
        <v>15318</v>
      </c>
      <c r="F10" s="174">
        <v>16900</v>
      </c>
      <c r="G10" s="174">
        <v>15325.49768694</v>
      </c>
      <c r="H10" s="169">
        <v>51842</v>
      </c>
      <c r="I10" s="102" t="str">
        <f>IFERROR((VLOOKUP(A10,GM_Table,8,FALSE)-SUMIFS(D:D,A:A,A10,B:B,B10,C:C,C10)),"")</f>
        <v/>
      </c>
      <c r="J10" s="102" t="str">
        <f>IFERROR(CONCATENATE(VLOOKUP(A10,GM_Table,12,FALSE)," ",(VLOOKUP(A10,GM_Table,13,FALSE))),"")</f>
        <v/>
      </c>
      <c r="K10" s="101">
        <f t="shared" si="0"/>
        <v>1702</v>
      </c>
      <c r="L10" s="101">
        <f t="shared" si="1"/>
        <v>1877.7777777777778</v>
      </c>
    </row>
    <row r="11" spans="1:16" x14ac:dyDescent="0.3">
      <c r="A11" s="169">
        <v>75184</v>
      </c>
      <c r="B11" s="173" t="s">
        <v>281</v>
      </c>
      <c r="C11" s="173" t="s">
        <v>289</v>
      </c>
      <c r="D11" s="169">
        <v>3</v>
      </c>
      <c r="E11" s="169">
        <v>4692</v>
      </c>
      <c r="F11" s="174">
        <v>5100</v>
      </c>
      <c r="G11" s="174">
        <v>4467.4483376999997</v>
      </c>
      <c r="H11" s="169">
        <v>75184</v>
      </c>
      <c r="I11" s="102" t="str">
        <f>IFERROR((VLOOKUP(A11,GM_Table,8,FALSE)-SUMIFS(D:D,A:A,A11,B:B,B11,C:C,C11)),"")</f>
        <v/>
      </c>
      <c r="J11" s="102" t="str">
        <f>IFERROR(CONCATENATE(VLOOKUP(A11,GM_Table,12,FALSE)," ",(VLOOKUP(A11,GM_Table,13,FALSE))),"")</f>
        <v/>
      </c>
      <c r="K11" s="101">
        <f t="shared" si="0"/>
        <v>1564</v>
      </c>
      <c r="L11" s="101">
        <f t="shared" si="1"/>
        <v>1700</v>
      </c>
    </row>
    <row r="12" spans="1:16" x14ac:dyDescent="0.3">
      <c r="A12" s="169">
        <v>25020</v>
      </c>
      <c r="B12" s="173" t="s">
        <v>281</v>
      </c>
      <c r="C12" s="173" t="s">
        <v>283</v>
      </c>
      <c r="D12" s="169">
        <v>12.97</v>
      </c>
      <c r="E12" s="169">
        <v>18495.22</v>
      </c>
      <c r="F12" s="174">
        <v>19400</v>
      </c>
      <c r="G12" s="174">
        <v>19785.567097499999</v>
      </c>
      <c r="H12" s="169">
        <v>25020</v>
      </c>
      <c r="I12" s="102" t="str">
        <f>IFERROR((VLOOKUP(A12,GM_Table,8,FALSE)-SUMIFS(D:D,A:A,A12,B:B,B12,C:C,C12)),"")</f>
        <v/>
      </c>
      <c r="J12" s="102" t="str">
        <f>IFERROR(CONCATENATE(VLOOKUP(A12,GM_Table,12,FALSE)," ",(VLOOKUP(A12,GM_Table,13,FALSE))),"")</f>
        <v/>
      </c>
      <c r="K12" s="101">
        <f t="shared" si="0"/>
        <v>1426</v>
      </c>
      <c r="L12" s="101">
        <f t="shared" si="1"/>
        <v>1495.7594448727832</v>
      </c>
    </row>
    <row r="13" spans="1:16" x14ac:dyDescent="0.3">
      <c r="A13" s="169">
        <v>94143</v>
      </c>
      <c r="B13" s="173" t="s">
        <v>281</v>
      </c>
      <c r="C13" s="173" t="s">
        <v>283</v>
      </c>
      <c r="D13" s="169">
        <v>13</v>
      </c>
      <c r="E13" s="169">
        <v>19136</v>
      </c>
      <c r="F13" s="174">
        <v>18350</v>
      </c>
      <c r="G13" s="174">
        <v>15794.341300000002</v>
      </c>
      <c r="H13" s="169">
        <v>94143</v>
      </c>
      <c r="I13" s="102" t="str">
        <f>IFERROR((VLOOKUP(A13,GM_Table,8,FALSE)-SUMIFS(D:D,A:A,A13,B:B,B13,C:C,C13)),"")</f>
        <v/>
      </c>
      <c r="J13" s="102" t="str">
        <f>IFERROR(CONCATENATE(VLOOKUP(A13,GM_Table,12,FALSE)," ",(VLOOKUP(A13,GM_Table,13,FALSE))),"")</f>
        <v/>
      </c>
      <c r="K13" s="101">
        <f t="shared" si="0"/>
        <v>1472</v>
      </c>
      <c r="L13" s="101">
        <f t="shared" si="1"/>
        <v>1411.5384615384614</v>
      </c>
    </row>
    <row r="14" spans="1:16" x14ac:dyDescent="0.3">
      <c r="A14" s="169">
        <v>95113</v>
      </c>
      <c r="B14" s="173" t="s">
        <v>281</v>
      </c>
      <c r="C14" s="173" t="s">
        <v>289</v>
      </c>
      <c r="D14" s="169">
        <v>21.69</v>
      </c>
      <c r="E14" s="169">
        <v>32925.420000000006</v>
      </c>
      <c r="F14" s="174">
        <v>30120</v>
      </c>
      <c r="G14" s="174">
        <v>32095.614304999999</v>
      </c>
      <c r="H14" s="169">
        <v>95113</v>
      </c>
      <c r="I14" s="102" t="str">
        <f>IFERROR((VLOOKUP(A14,GM_Table,8,FALSE)-SUMIFS(D:D,A:A,A14,B:B,B14,C:C,C14)),"")</f>
        <v/>
      </c>
      <c r="J14" s="102" t="str">
        <f>IFERROR(CONCATENATE(VLOOKUP(A14,GM_Table,12,FALSE)," ",(VLOOKUP(A14,GM_Table,13,FALSE))),"")</f>
        <v/>
      </c>
      <c r="K14" s="101">
        <f t="shared" si="0"/>
        <v>1518.0000000000002</v>
      </c>
      <c r="L14" s="101">
        <f t="shared" si="1"/>
        <v>1388.6583679114799</v>
      </c>
    </row>
    <row r="15" spans="1:16" x14ac:dyDescent="0.3">
      <c r="A15" s="169">
        <v>4113</v>
      </c>
      <c r="B15" s="173" t="s">
        <v>281</v>
      </c>
      <c r="C15" s="173" t="s">
        <v>283</v>
      </c>
      <c r="D15" s="169">
        <v>4</v>
      </c>
      <c r="E15" s="169">
        <v>6256</v>
      </c>
      <c r="F15" s="174">
        <v>6080</v>
      </c>
      <c r="G15" s="174">
        <v>6463.4123485</v>
      </c>
      <c r="H15" s="169">
        <v>4113</v>
      </c>
      <c r="I15" s="102" t="str">
        <f>IFERROR((VLOOKUP(A15,GM_Table,8,FALSE)-SUMIFS(D:D,A:A,A15,B:B,B15,C:C,C15)),"")</f>
        <v/>
      </c>
      <c r="J15" s="102" t="str">
        <f>IFERROR(CONCATENATE(VLOOKUP(A15,GM_Table,12,FALSE)," ",(VLOOKUP(A15,GM_Table,13,FALSE))),"")</f>
        <v/>
      </c>
      <c r="K15" s="101">
        <f t="shared" si="0"/>
        <v>1564</v>
      </c>
      <c r="L15" s="101">
        <f t="shared" si="1"/>
        <v>1520</v>
      </c>
    </row>
    <row r="16" spans="1:16" x14ac:dyDescent="0.3">
      <c r="A16" s="169">
        <v>4003</v>
      </c>
      <c r="B16" s="173" t="s">
        <v>281</v>
      </c>
      <c r="C16" s="173" t="s">
        <v>289</v>
      </c>
      <c r="D16" s="169">
        <v>1.5</v>
      </c>
      <c r="E16" s="169">
        <v>2484</v>
      </c>
      <c r="F16" s="174">
        <v>2750</v>
      </c>
      <c r="G16" s="174">
        <v>2081.6779999999999</v>
      </c>
      <c r="H16" s="169">
        <v>4003</v>
      </c>
      <c r="I16" s="102" t="str">
        <f>IFERROR((VLOOKUP(A16,GM_Table,8,FALSE)-SUMIFS(D:D,A:A,A16,B:B,B16,C:C,C16)),"")</f>
        <v/>
      </c>
      <c r="J16" s="102" t="str">
        <f>IFERROR(CONCATENATE(VLOOKUP(A16,GM_Table,12,FALSE)," ",(VLOOKUP(A16,GM_Table,13,FALSE))),"")</f>
        <v/>
      </c>
      <c r="K16" s="101">
        <f t="shared" si="0"/>
        <v>1656</v>
      </c>
      <c r="L16" s="101">
        <f t="shared" si="1"/>
        <v>1833.3333333333333</v>
      </c>
    </row>
    <row r="17" spans="1:12" x14ac:dyDescent="0.3">
      <c r="A17" s="169">
        <v>72482</v>
      </c>
      <c r="B17" s="173" t="s">
        <v>281</v>
      </c>
      <c r="C17" s="173" t="s">
        <v>283</v>
      </c>
      <c r="D17" s="169">
        <v>23.358228000000004</v>
      </c>
      <c r="E17" s="169">
        <v>39755.70405600001</v>
      </c>
      <c r="F17" s="174">
        <v>35750</v>
      </c>
      <c r="G17" s="174">
        <v>38887.5</v>
      </c>
      <c r="H17" s="169">
        <v>72482</v>
      </c>
      <c r="I17" s="102" t="str">
        <f>IFERROR((VLOOKUP(A17,GM_Table,8,FALSE)-SUMIFS(D:D,A:A,A17,B:B,B17,C:C,C17)),"")</f>
        <v/>
      </c>
      <c r="J17" s="102" t="str">
        <f>IFERROR(CONCATENATE(VLOOKUP(A17,GM_Table,12,FALSE)," ",(VLOOKUP(A17,GM_Table,13,FALSE))),"")</f>
        <v/>
      </c>
      <c r="K17" s="101">
        <f t="shared" si="0"/>
        <v>1702.0000000000002</v>
      </c>
      <c r="L17" s="101">
        <f t="shared" si="1"/>
        <v>1530.5099342295996</v>
      </c>
    </row>
    <row r="18" spans="1:12" x14ac:dyDescent="0.3">
      <c r="A18" s="169">
        <v>3482</v>
      </c>
      <c r="B18" s="173" t="s">
        <v>281</v>
      </c>
      <c r="C18" s="173" t="s">
        <v>289</v>
      </c>
      <c r="D18" s="169">
        <v>8.8167749999999998</v>
      </c>
      <c r="E18" s="169">
        <v>15411.722699999998</v>
      </c>
      <c r="F18" s="174">
        <v>15160</v>
      </c>
      <c r="G18" s="174">
        <v>15536</v>
      </c>
      <c r="H18" s="169">
        <v>3482</v>
      </c>
      <c r="I18" s="102" t="str">
        <f>IFERROR((VLOOKUP(A18,GM_Table,8,FALSE)-SUMIFS(D:D,A:A,A18,B:B,B18,C:C,C18)),"")</f>
        <v/>
      </c>
      <c r="J18" s="102" t="str">
        <f>IFERROR(CONCATENATE(VLOOKUP(A18,GM_Table,12,FALSE)," ",(VLOOKUP(A18,GM_Table,13,FALSE))),"")</f>
        <v/>
      </c>
      <c r="K18" s="101">
        <f t="shared" si="0"/>
        <v>1747.9999999999998</v>
      </c>
      <c r="L18" s="101">
        <f t="shared" si="1"/>
        <v>1719.4495719806846</v>
      </c>
    </row>
    <row r="19" spans="1:12" x14ac:dyDescent="0.3">
      <c r="A19" s="169">
        <v>111482</v>
      </c>
      <c r="B19" s="173" t="s">
        <v>281</v>
      </c>
      <c r="C19" s="173" t="s">
        <v>283</v>
      </c>
      <c r="D19" s="169">
        <v>5.8488860000000003</v>
      </c>
      <c r="E19" s="169">
        <v>10492.901484</v>
      </c>
      <c r="F19" s="174">
        <v>9840</v>
      </c>
      <c r="G19" s="174">
        <v>10564</v>
      </c>
      <c r="H19" s="169">
        <v>111482</v>
      </c>
      <c r="I19" s="102" t="str">
        <f>IFERROR((VLOOKUP(A19,GM_Table,8,FALSE)-SUMIFS(D:D,A:A,A19,B:B,B19,C:C,C19)),"")</f>
        <v/>
      </c>
      <c r="J19" s="102" t="str">
        <f>IFERROR(CONCATENATE(VLOOKUP(A19,GM_Table,12,FALSE)," ",(VLOOKUP(A19,GM_Table,13,FALSE))),"")</f>
        <v/>
      </c>
      <c r="K19" s="101">
        <f t="shared" si="0"/>
        <v>1794</v>
      </c>
      <c r="L19" s="101">
        <f t="shared" si="1"/>
        <v>1682.3716516273355</v>
      </c>
    </row>
    <row r="20" spans="1:12" x14ac:dyDescent="0.3">
      <c r="A20" s="169">
        <v>10112</v>
      </c>
      <c r="B20" s="173" t="s">
        <v>281</v>
      </c>
      <c r="C20" s="173" t="s">
        <v>289</v>
      </c>
      <c r="D20" s="169">
        <v>121</v>
      </c>
      <c r="E20" s="169">
        <v>207200</v>
      </c>
      <c r="F20" s="174">
        <v>156059.20000000001</v>
      </c>
      <c r="G20" s="174">
        <v>163685</v>
      </c>
      <c r="H20" s="169">
        <v>10112</v>
      </c>
      <c r="I20" s="102" t="str">
        <f>IFERROR((VLOOKUP(A20,GM_Table,8,FALSE)-SUMIFS(D:D,A:A,A20,B:B,B20,C:C,C20)),"")</f>
        <v/>
      </c>
      <c r="J20" s="102" t="str">
        <f>IFERROR(CONCATENATE(VLOOKUP(A20,GM_Table,12,FALSE)," ",(VLOOKUP(A20,GM_Table,13,FALSE))),"")</f>
        <v/>
      </c>
      <c r="K20" s="101">
        <f t="shared" si="0"/>
        <v>1712.3966942148761</v>
      </c>
      <c r="L20" s="101">
        <f t="shared" si="1"/>
        <v>1289.7454545454545</v>
      </c>
    </row>
    <row r="21" spans="1:12" x14ac:dyDescent="0.3">
      <c r="A21" s="99"/>
      <c r="B21" s="99"/>
      <c r="C21" s="99"/>
      <c r="D21" s="109"/>
      <c r="E21" s="110"/>
      <c r="F21" s="110"/>
      <c r="G21" s="109"/>
      <c r="H21" s="100" t="str">
        <f>IFERROR(IF((G21-#REF!)/#REF!&gt;25%,"!",IF((G21-#REF!)/#REF!&lt;-25%,"!","")),"")</f>
        <v/>
      </c>
      <c r="I21" s="102" t="str">
        <f>IFERROR((VLOOKUP(A21,GM_Table,8,FALSE)-SUMIFS(D:D,A:A,A21,B:B,B21,C:C,C21)),"")</f>
        <v/>
      </c>
      <c r="J21" s="102" t="str">
        <f>IFERROR(CONCATENATE(VLOOKUP(A21,GM_Table,12,FALSE)," ",(VLOOKUP(A21,GM_Table,13,FALSE))),"")</f>
        <v/>
      </c>
      <c r="K21" s="101" t="str">
        <f t="shared" si="0"/>
        <v/>
      </c>
      <c r="L21" s="101" t="str">
        <f t="shared" si="1"/>
        <v/>
      </c>
    </row>
    <row r="22" spans="1:12" x14ac:dyDescent="0.3">
      <c r="A22" s="99"/>
      <c r="B22" s="99"/>
      <c r="C22" s="99"/>
      <c r="D22" s="109"/>
      <c r="E22" s="110"/>
      <c r="F22" s="110"/>
      <c r="G22" s="109"/>
      <c r="H22" s="100" t="str">
        <f>IFERROR(IF((G22-#REF!)/#REF!&gt;25%,"!",IF((G22-#REF!)/#REF!&lt;-25%,"!","")),"")</f>
        <v/>
      </c>
      <c r="I22" s="102" t="str">
        <f>IFERROR((VLOOKUP(A22,GM_Table,8,FALSE)-SUMIFS(D:D,A:A,A22,B:B,B22,C:C,C22)),"")</f>
        <v/>
      </c>
      <c r="J22" s="102" t="str">
        <f>IFERROR(CONCATENATE(VLOOKUP(A22,GM_Table,12,FALSE)," ",(VLOOKUP(A22,GM_Table,13,FALSE))),"")</f>
        <v/>
      </c>
      <c r="K22" s="101" t="str">
        <f t="shared" si="0"/>
        <v/>
      </c>
      <c r="L22" s="101" t="str">
        <f t="shared" si="1"/>
        <v/>
      </c>
    </row>
    <row r="23" spans="1:12" x14ac:dyDescent="0.3">
      <c r="A23" s="99"/>
      <c r="B23" s="99"/>
      <c r="C23" s="99"/>
      <c r="D23" s="109"/>
      <c r="E23" s="110"/>
      <c r="F23" s="110"/>
      <c r="G23" s="109"/>
      <c r="H23" s="100" t="str">
        <f>IFERROR(IF((G23-#REF!)/#REF!&gt;25%,"!",IF((G23-#REF!)/#REF!&lt;-25%,"!","")),"")</f>
        <v/>
      </c>
      <c r="I23" s="102" t="str">
        <f>IFERROR((VLOOKUP(A23,GM_Table,8,FALSE)-SUMIFS(D:D,A:A,A23,B:B,B23,C:C,C23)),"")</f>
        <v/>
      </c>
      <c r="J23" s="102" t="str">
        <f>IFERROR(CONCATENATE(VLOOKUP(A23,GM_Table,12,FALSE)," ",(VLOOKUP(A23,GM_Table,13,FALSE))),"")</f>
        <v/>
      </c>
      <c r="K23" s="101" t="str">
        <f t="shared" si="0"/>
        <v/>
      </c>
      <c r="L23" s="101" t="str">
        <f t="shared" si="1"/>
        <v/>
      </c>
    </row>
    <row r="24" spans="1:12" x14ac:dyDescent="0.3">
      <c r="A24" s="99"/>
      <c r="B24" s="99"/>
      <c r="C24" s="99"/>
      <c r="D24" s="109"/>
      <c r="E24" s="110"/>
      <c r="F24" s="110"/>
      <c r="G24" s="109"/>
      <c r="H24" s="100" t="str">
        <f>IFERROR(IF((G24-#REF!)/#REF!&gt;25%,"!",IF((G24-#REF!)/#REF!&lt;-25%,"!","")),"")</f>
        <v/>
      </c>
      <c r="I24" s="102" t="str">
        <f>IFERROR((VLOOKUP(A24,GM_Table,8,FALSE)-SUMIFS(D:D,A:A,A24,B:B,B24,C:C,C24)),"")</f>
        <v/>
      </c>
      <c r="J24" s="102" t="str">
        <f>IFERROR(CONCATENATE(VLOOKUP(A24,GM_Table,12,FALSE)," ",(VLOOKUP(A24,GM_Table,13,FALSE))),"")</f>
        <v/>
      </c>
      <c r="K24" s="101" t="str">
        <f t="shared" si="0"/>
        <v/>
      </c>
      <c r="L24" s="101" t="str">
        <f t="shared" si="1"/>
        <v/>
      </c>
    </row>
    <row r="25" spans="1:12" x14ac:dyDescent="0.3">
      <c r="A25" s="99"/>
      <c r="B25" s="99"/>
      <c r="C25" s="99"/>
      <c r="D25" s="109"/>
      <c r="E25" s="110"/>
      <c r="F25" s="110"/>
      <c r="G25" s="109"/>
      <c r="H25" s="100" t="str">
        <f>IFERROR(IF((G25-#REF!)/#REF!&gt;25%,"!",IF((G25-#REF!)/#REF!&lt;-25%,"!","")),"")</f>
        <v/>
      </c>
      <c r="I25" s="102" t="str">
        <f>IFERROR((VLOOKUP(A25,GM_Table,8,FALSE)-SUMIFS(D:D,A:A,A25,B:B,B25,C:C,C25)),"")</f>
        <v/>
      </c>
      <c r="J25" s="102" t="str">
        <f>IFERROR(CONCATENATE(VLOOKUP(A25,GM_Table,12,FALSE)," ",(VLOOKUP(A25,GM_Table,13,FALSE))),"")</f>
        <v/>
      </c>
      <c r="K25" s="101" t="str">
        <f t="shared" si="0"/>
        <v/>
      </c>
      <c r="L25" s="101" t="str">
        <f t="shared" si="1"/>
        <v/>
      </c>
    </row>
    <row r="26" spans="1:12" x14ac:dyDescent="0.3">
      <c r="A26" s="99"/>
      <c r="B26" s="99"/>
      <c r="C26" s="99"/>
      <c r="D26" s="109"/>
      <c r="E26" s="110"/>
      <c r="F26" s="110"/>
      <c r="G26" s="109"/>
      <c r="H26" s="100" t="str">
        <f>IFERROR(IF((G26-#REF!)/#REF!&gt;25%,"!",IF((G26-#REF!)/#REF!&lt;-25%,"!","")),"")</f>
        <v/>
      </c>
      <c r="I26" s="102" t="str">
        <f>IFERROR((VLOOKUP(A26,GM_Table,8,FALSE)-SUMIFS(D:D,A:A,A26,B:B,B26,C:C,C26)),"")</f>
        <v/>
      </c>
      <c r="J26" s="102" t="str">
        <f>IFERROR(CONCATENATE(VLOOKUP(A26,GM_Table,12,FALSE)," ",(VLOOKUP(A26,GM_Table,13,FALSE))),"")</f>
        <v/>
      </c>
      <c r="K26" s="101" t="str">
        <f t="shared" si="0"/>
        <v/>
      </c>
      <c r="L26" s="101" t="str">
        <f t="shared" si="1"/>
        <v/>
      </c>
    </row>
    <row r="27" spans="1:12" x14ac:dyDescent="0.3">
      <c r="A27" s="99"/>
      <c r="B27" s="99"/>
      <c r="C27" s="99"/>
      <c r="D27" s="109"/>
      <c r="E27" s="110"/>
      <c r="F27" s="110"/>
      <c r="G27" s="109"/>
      <c r="H27" s="100" t="str">
        <f>IFERROR(IF((G27-#REF!)/#REF!&gt;25%,"!",IF((G27-#REF!)/#REF!&lt;-25%,"!","")),"")</f>
        <v/>
      </c>
      <c r="I27" s="102" t="str">
        <f>IFERROR((VLOOKUP(A27,GM_Table,8,FALSE)-SUMIFS(D:D,A:A,A27,B:B,B27,C:C,C27)),"")</f>
        <v/>
      </c>
      <c r="J27" s="102" t="str">
        <f>IFERROR(CONCATENATE(VLOOKUP(A27,GM_Table,12,FALSE)," ",(VLOOKUP(A27,GM_Table,13,FALSE))),"")</f>
        <v/>
      </c>
      <c r="K27" s="101" t="str">
        <f t="shared" si="0"/>
        <v/>
      </c>
      <c r="L27" s="101" t="str">
        <f t="shared" si="1"/>
        <v/>
      </c>
    </row>
    <row r="28" spans="1:12" x14ac:dyDescent="0.3">
      <c r="A28" s="99"/>
      <c r="B28" s="99"/>
      <c r="C28" s="99"/>
      <c r="D28" s="109"/>
      <c r="E28" s="110"/>
      <c r="F28" s="110"/>
      <c r="G28" s="109"/>
      <c r="H28" s="100" t="str">
        <f>IFERROR(IF((G28-#REF!)/#REF!&gt;25%,"!",IF((G28-#REF!)/#REF!&lt;-25%,"!","")),"")</f>
        <v/>
      </c>
      <c r="I28" s="102" t="str">
        <f>IFERROR((VLOOKUP(A28,GM_Table,8,FALSE)-SUMIFS(D:D,A:A,A28,B:B,B28,C:C,C28)),"")</f>
        <v/>
      </c>
      <c r="J28" s="102" t="str">
        <f>IFERROR(CONCATENATE(VLOOKUP(A28,GM_Table,12,FALSE)," ",(VLOOKUP(A28,GM_Table,13,FALSE))),"")</f>
        <v/>
      </c>
      <c r="K28" s="101" t="str">
        <f t="shared" si="0"/>
        <v/>
      </c>
      <c r="L28" s="101" t="str">
        <f t="shared" si="1"/>
        <v/>
      </c>
    </row>
    <row r="29" spans="1:12" x14ac:dyDescent="0.3">
      <c r="A29" s="99"/>
      <c r="B29" s="99"/>
      <c r="C29" s="99"/>
      <c r="D29" s="109"/>
      <c r="E29" s="110"/>
      <c r="F29" s="110"/>
      <c r="G29" s="109"/>
      <c r="H29" s="100" t="str">
        <f>IFERROR(IF((G29-#REF!)/#REF!&gt;25%,"!",IF((G29-#REF!)/#REF!&lt;-25%,"!","")),"")</f>
        <v/>
      </c>
      <c r="I29" s="102" t="str">
        <f>IFERROR((VLOOKUP(A29,GM_Table,8,FALSE)-SUMIFS(D:D,A:A,A29,B:B,B29,C:C,C29)),"")</f>
        <v/>
      </c>
      <c r="J29" s="102" t="str">
        <f>IFERROR(CONCATENATE(VLOOKUP(A29,GM_Table,12,FALSE)," ",(VLOOKUP(A29,GM_Table,13,FALSE))),"")</f>
        <v/>
      </c>
      <c r="K29" s="101" t="str">
        <f t="shared" si="0"/>
        <v/>
      </c>
      <c r="L29" s="101" t="str">
        <f t="shared" si="1"/>
        <v/>
      </c>
    </row>
    <row r="30" spans="1:12" x14ac:dyDescent="0.3">
      <c r="A30" s="99"/>
      <c r="B30" s="99"/>
      <c r="C30" s="99"/>
      <c r="D30" s="109"/>
      <c r="E30" s="110"/>
      <c r="F30" s="110"/>
      <c r="G30" s="109"/>
      <c r="H30" s="100" t="str">
        <f>IFERROR(IF((G30-#REF!)/#REF!&gt;25%,"!",IF((G30-#REF!)/#REF!&lt;-25%,"!","")),"")</f>
        <v/>
      </c>
      <c r="I30" s="102" t="str">
        <f>IFERROR((VLOOKUP(A30,GM_Table,8,FALSE)-SUMIFS(D:D,A:A,A30,B:B,B30,C:C,C30)),"")</f>
        <v/>
      </c>
      <c r="J30" s="102" t="str">
        <f>IFERROR(CONCATENATE(VLOOKUP(A30,GM_Table,12,FALSE)," ",(VLOOKUP(A30,GM_Table,13,FALSE))),"")</f>
        <v/>
      </c>
      <c r="K30" s="101" t="str">
        <f t="shared" si="0"/>
        <v/>
      </c>
      <c r="L30" s="101" t="str">
        <f t="shared" si="1"/>
        <v/>
      </c>
    </row>
    <row r="31" spans="1:12" x14ac:dyDescent="0.3">
      <c r="A31" s="99"/>
      <c r="B31" s="99"/>
      <c r="C31" s="99"/>
      <c r="D31" s="109"/>
      <c r="E31" s="110"/>
      <c r="F31" s="110"/>
      <c r="G31" s="109"/>
      <c r="H31" s="100" t="str">
        <f>IFERROR(IF((G31-#REF!)/#REF!&gt;25%,"!",IF((G31-#REF!)/#REF!&lt;-25%,"!","")),"")</f>
        <v/>
      </c>
      <c r="I31" s="102" t="str">
        <f>IFERROR((VLOOKUP(A31,GM_Table,8,FALSE)-SUMIFS(D:D,A:A,A31,B:B,B31,C:C,C31)),"")</f>
        <v/>
      </c>
      <c r="J31" s="102" t="str">
        <f>IFERROR(CONCATENATE(VLOOKUP(A31,GM_Table,12,FALSE)," ",(VLOOKUP(A31,GM_Table,13,FALSE))),"")</f>
        <v/>
      </c>
      <c r="K31" s="101" t="str">
        <f t="shared" si="0"/>
        <v/>
      </c>
      <c r="L31" s="101" t="str">
        <f t="shared" si="1"/>
        <v/>
      </c>
    </row>
    <row r="32" spans="1:12" x14ac:dyDescent="0.3">
      <c r="A32" s="99"/>
      <c r="B32" s="99"/>
      <c r="C32" s="99"/>
      <c r="D32" s="109"/>
      <c r="E32" s="110"/>
      <c r="F32" s="110"/>
      <c r="G32" s="109"/>
      <c r="H32" s="100" t="str">
        <f>IFERROR(IF((G32-#REF!)/#REF!&gt;25%,"!",IF((G32-#REF!)/#REF!&lt;-25%,"!","")),"")</f>
        <v/>
      </c>
      <c r="I32" s="102" t="str">
        <f>IFERROR((VLOOKUP(A32,GM_Table,8,FALSE)-SUMIFS(D:D,A:A,A32,B:B,B32,C:C,C32)),"")</f>
        <v/>
      </c>
      <c r="J32" s="102" t="str">
        <f>IFERROR(CONCATENATE(VLOOKUP(A32,GM_Table,12,FALSE)," ",(VLOOKUP(A32,GM_Table,13,FALSE))),"")</f>
        <v/>
      </c>
      <c r="K32" s="101" t="str">
        <f t="shared" si="0"/>
        <v/>
      </c>
      <c r="L32" s="101" t="str">
        <f t="shared" si="1"/>
        <v/>
      </c>
    </row>
    <row r="33" spans="1:12" x14ac:dyDescent="0.3">
      <c r="A33" s="99"/>
      <c r="B33" s="99"/>
      <c r="C33" s="99"/>
      <c r="D33" s="109"/>
      <c r="E33" s="110"/>
      <c r="F33" s="110"/>
      <c r="G33" s="109"/>
      <c r="H33" s="100" t="str">
        <f>IFERROR(IF((G33-#REF!)/#REF!&gt;25%,"!",IF((G33-#REF!)/#REF!&lt;-25%,"!","")),"")</f>
        <v/>
      </c>
      <c r="I33" s="102" t="str">
        <f>IFERROR((VLOOKUP(A33,GM_Table,8,FALSE)-SUMIFS(D:D,A:A,A33,B:B,B33,C:C,C33)),"")</f>
        <v/>
      </c>
      <c r="J33" s="102" t="str">
        <f>IFERROR(CONCATENATE(VLOOKUP(A33,GM_Table,12,FALSE)," ",(VLOOKUP(A33,GM_Table,13,FALSE))),"")</f>
        <v/>
      </c>
      <c r="K33" s="101" t="str">
        <f t="shared" si="0"/>
        <v/>
      </c>
      <c r="L33" s="101" t="str">
        <f t="shared" si="1"/>
        <v/>
      </c>
    </row>
    <row r="34" spans="1:12" x14ac:dyDescent="0.3">
      <c r="A34" s="99"/>
      <c r="B34" s="99"/>
      <c r="C34" s="99"/>
      <c r="D34" s="109"/>
      <c r="E34" s="110"/>
      <c r="F34" s="110"/>
      <c r="G34" s="110"/>
      <c r="H34" s="100" t="str">
        <f>IFERROR(IF((G34-#REF!)/#REF!&gt;25%,"!",IF((G34-#REF!)/#REF!&lt;-25%,"!","")),"")</f>
        <v/>
      </c>
      <c r="I34" s="102" t="str">
        <f>IFERROR((VLOOKUP(A34,GM_Table,8,FALSE)-SUMIFS(D:D,A:A,A34,B:B,B34,C:C,C34)),"")</f>
        <v/>
      </c>
      <c r="J34" s="102" t="str">
        <f>IFERROR(CONCATENATE(VLOOKUP(A34,GM_Table,12,FALSE)," ",(VLOOKUP(A34,GM_Table,13,FALSE))),"")</f>
        <v/>
      </c>
      <c r="K34" s="101" t="str">
        <f t="shared" si="0"/>
        <v/>
      </c>
      <c r="L34" s="101" t="str">
        <f t="shared" si="1"/>
        <v/>
      </c>
    </row>
    <row r="35" spans="1:12" x14ac:dyDescent="0.3">
      <c r="A35" s="99"/>
      <c r="B35" s="99"/>
      <c r="C35" s="99"/>
      <c r="D35" s="110"/>
      <c r="E35" s="110"/>
      <c r="F35" s="110"/>
      <c r="G35" s="110"/>
      <c r="H35" s="100" t="str">
        <f>IFERROR(IF((G35-#REF!)/#REF!&gt;25%,"!",IF((G35-#REF!)/#REF!&lt;-25%,"!","")),"")</f>
        <v/>
      </c>
      <c r="I35" s="102" t="str">
        <f>IFERROR((VLOOKUP(A35,GM_Table,8,FALSE)-SUMIFS(D:D,A:A,A35,B:B,B35,C:C,C35)),"")</f>
        <v/>
      </c>
      <c r="J35" s="102" t="str">
        <f>IFERROR(CONCATENATE(VLOOKUP(A35,GM_Table,12,FALSE)," ",(VLOOKUP(A35,GM_Table,13,FALSE))),"")</f>
        <v/>
      </c>
      <c r="K35" s="101" t="str">
        <f t="shared" si="0"/>
        <v/>
      </c>
      <c r="L35" s="101" t="str">
        <f t="shared" si="1"/>
        <v/>
      </c>
    </row>
    <row r="36" spans="1:12" x14ac:dyDescent="0.3">
      <c r="A36" s="99"/>
      <c r="B36" s="99"/>
      <c r="C36" s="99"/>
      <c r="D36" s="110"/>
      <c r="E36" s="110"/>
      <c r="F36" s="110"/>
      <c r="G36" s="110"/>
      <c r="H36" s="100" t="str">
        <f>IFERROR(IF((G36-#REF!)/#REF!&gt;25%,"!",IF((G36-#REF!)/#REF!&lt;-25%,"!","")),"")</f>
        <v/>
      </c>
      <c r="I36" s="102" t="str">
        <f>IFERROR((VLOOKUP(A36,GM_Table,8,FALSE)-SUMIFS(D:D,A:A,A36,B:B,B36,C:C,C36)),"")</f>
        <v/>
      </c>
      <c r="J36" s="102" t="str">
        <f>IFERROR(CONCATENATE(VLOOKUP(A36,GM_Table,12,FALSE)," ",(VLOOKUP(A36,GM_Table,13,FALSE))),"")</f>
        <v/>
      </c>
      <c r="K36" s="101" t="str">
        <f t="shared" si="0"/>
        <v/>
      </c>
      <c r="L36" s="101" t="str">
        <f t="shared" si="1"/>
        <v/>
      </c>
    </row>
    <row r="37" spans="1:12" x14ac:dyDescent="0.3">
      <c r="A37" s="99"/>
      <c r="B37" s="99"/>
      <c r="C37" s="99"/>
      <c r="D37" s="110"/>
      <c r="E37" s="110"/>
      <c r="F37" s="110"/>
      <c r="G37" s="110"/>
      <c r="H37" s="100" t="str">
        <f>IFERROR(IF((G37-#REF!)/#REF!&gt;25%,"!",IF((G37-#REF!)/#REF!&lt;-25%,"!","")),"")</f>
        <v/>
      </c>
      <c r="I37" s="102" t="str">
        <f>IFERROR((VLOOKUP(A37,GM_Table,8,FALSE)-SUMIFS(D:D,A:A,A37,B:B,B37,C:C,C37)),"")</f>
        <v/>
      </c>
      <c r="J37" s="102" t="str">
        <f>IFERROR(CONCATENATE(VLOOKUP(A37,GM_Table,12,FALSE)," ",(VLOOKUP(A37,GM_Table,13,FALSE))),"")</f>
        <v/>
      </c>
      <c r="K37" s="101" t="str">
        <f t="shared" si="0"/>
        <v/>
      </c>
      <c r="L37" s="101" t="str">
        <f t="shared" si="1"/>
        <v/>
      </c>
    </row>
    <row r="38" spans="1:12" x14ac:dyDescent="0.3">
      <c r="A38" s="99"/>
      <c r="B38" s="99"/>
      <c r="C38" s="99"/>
      <c r="D38" s="110"/>
      <c r="E38" s="110"/>
      <c r="F38" s="110"/>
      <c r="G38" s="110"/>
      <c r="H38" s="100" t="str">
        <f>IFERROR(IF((G38-#REF!)/#REF!&gt;25%,"!",IF((G38-#REF!)/#REF!&lt;-25%,"!","")),"")</f>
        <v/>
      </c>
      <c r="I38" s="102" t="str">
        <f>IFERROR((VLOOKUP(A38,GM_Table,8,FALSE)-SUMIFS(D:D,A:A,A38,B:B,B38,C:C,C38)),"")</f>
        <v/>
      </c>
      <c r="J38" s="102" t="str">
        <f>IFERROR(CONCATENATE(VLOOKUP(A38,GM_Table,12,FALSE)," ",(VLOOKUP(A38,GM_Table,13,FALSE))),"")</f>
        <v/>
      </c>
      <c r="K38" s="101" t="str">
        <f t="shared" si="0"/>
        <v/>
      </c>
      <c r="L38" s="101" t="str">
        <f t="shared" si="1"/>
        <v/>
      </c>
    </row>
    <row r="39" spans="1:12" x14ac:dyDescent="0.3">
      <c r="A39" s="99"/>
      <c r="B39" s="99"/>
      <c r="C39" s="99"/>
      <c r="D39" s="110"/>
      <c r="E39" s="110"/>
      <c r="F39" s="110"/>
      <c r="G39" s="110"/>
      <c r="H39" s="100" t="str">
        <f>IFERROR(IF((G39-#REF!)/#REF!&gt;25%,"!",IF((G39-#REF!)/#REF!&lt;-25%,"!","")),"")</f>
        <v/>
      </c>
      <c r="I39" s="102" t="str">
        <f>IFERROR((VLOOKUP(A39,GM_Table,8,FALSE)-SUMIFS(D:D,A:A,A39,B:B,B39,C:C,C39)),"")</f>
        <v/>
      </c>
      <c r="J39" s="102" t="str">
        <f>IFERROR(CONCATENATE(VLOOKUP(A39,GM_Table,12,FALSE)," ",(VLOOKUP(A39,GM_Table,13,FALSE))),"")</f>
        <v/>
      </c>
      <c r="K39" s="101" t="str">
        <f t="shared" si="0"/>
        <v/>
      </c>
      <c r="L39" s="101" t="str">
        <f t="shared" si="1"/>
        <v/>
      </c>
    </row>
    <row r="40" spans="1:12" x14ac:dyDescent="0.3">
      <c r="A40" s="99"/>
      <c r="B40" s="99"/>
      <c r="C40" s="99"/>
      <c r="D40" s="110"/>
      <c r="E40" s="110"/>
      <c r="F40" s="110"/>
      <c r="G40" s="110"/>
      <c r="H40" s="100" t="str">
        <f>IFERROR(IF((G40-#REF!)/#REF!&gt;25%,"!",IF((G40-#REF!)/#REF!&lt;-25%,"!","")),"")</f>
        <v/>
      </c>
      <c r="I40" s="102" t="str">
        <f>IFERROR((VLOOKUP(A40,GM_Table,8,FALSE)-SUMIFS(D:D,A:A,A40,B:B,B40,C:C,C40)),"")</f>
        <v/>
      </c>
      <c r="J40" s="102" t="str">
        <f>IFERROR(CONCATENATE(VLOOKUP(A40,GM_Table,12,FALSE)," ",(VLOOKUP(A40,GM_Table,13,FALSE))),"")</f>
        <v/>
      </c>
      <c r="K40" s="101" t="str">
        <f t="shared" si="0"/>
        <v/>
      </c>
      <c r="L40" s="101" t="str">
        <f t="shared" si="1"/>
        <v/>
      </c>
    </row>
    <row r="41" spans="1:12" x14ac:dyDescent="0.3">
      <c r="A41" s="99"/>
      <c r="B41" s="99"/>
      <c r="C41" s="99"/>
      <c r="D41" s="110"/>
      <c r="E41" s="110"/>
      <c r="F41" s="110"/>
      <c r="G41" s="110"/>
      <c r="H41" s="100" t="str">
        <f>IFERROR(IF((G41-#REF!)/#REF!&gt;25%,"!",IF((G41-#REF!)/#REF!&lt;-25%,"!","")),"")</f>
        <v/>
      </c>
      <c r="I41" s="102" t="str">
        <f>IFERROR((VLOOKUP(A41,GM_Table,8,FALSE)-SUMIFS(D:D,A:A,A41,B:B,B41,C:C,C41)),"")</f>
        <v/>
      </c>
      <c r="J41" s="102" t="str">
        <f>IFERROR(CONCATENATE(VLOOKUP(A41,GM_Table,12,FALSE)," ",(VLOOKUP(A41,GM_Table,13,FALSE))),"")</f>
        <v/>
      </c>
      <c r="K41" s="101" t="str">
        <f t="shared" si="0"/>
        <v/>
      </c>
      <c r="L41" s="101" t="str">
        <f t="shared" si="1"/>
        <v/>
      </c>
    </row>
    <row r="42" spans="1:12" x14ac:dyDescent="0.3">
      <c r="A42" s="99"/>
      <c r="B42" s="99"/>
      <c r="C42" s="99"/>
      <c r="D42" s="110"/>
      <c r="E42" s="110"/>
      <c r="F42" s="110"/>
      <c r="G42" s="110"/>
      <c r="H42" s="100" t="str">
        <f>IFERROR(IF((G42-#REF!)/#REF!&gt;25%,"!",IF((G42-#REF!)/#REF!&lt;-25%,"!","")),"")</f>
        <v/>
      </c>
      <c r="I42" s="102" t="str">
        <f>IFERROR((VLOOKUP(A42,GM_Table,8,FALSE)-SUMIFS(D:D,A:A,A42,B:B,B42,C:C,C42)),"")</f>
        <v/>
      </c>
      <c r="J42" s="102" t="str">
        <f>IFERROR(CONCATENATE(VLOOKUP(A42,GM_Table,12,FALSE)," ",(VLOOKUP(A42,GM_Table,13,FALSE))),"")</f>
        <v/>
      </c>
      <c r="K42" s="101" t="str">
        <f t="shared" si="0"/>
        <v/>
      </c>
      <c r="L42" s="101" t="str">
        <f t="shared" si="1"/>
        <v/>
      </c>
    </row>
    <row r="43" spans="1:12" x14ac:dyDescent="0.3">
      <c r="A43" s="99"/>
      <c r="B43" s="99"/>
      <c r="C43" s="99"/>
      <c r="D43" s="110"/>
      <c r="E43" s="110"/>
      <c r="F43" s="110"/>
      <c r="G43" s="110"/>
      <c r="H43" s="100" t="str">
        <f>IFERROR(IF((G43-#REF!)/#REF!&gt;25%,"!",IF((G43-#REF!)/#REF!&lt;-25%,"!","")),"")</f>
        <v/>
      </c>
      <c r="I43" s="102" t="str">
        <f>IFERROR((VLOOKUP(A43,GM_Table,8,FALSE)-SUMIFS(D:D,A:A,A43,B:B,B43,C:C,C43)),"")</f>
        <v/>
      </c>
      <c r="J43" s="102" t="str">
        <f>IFERROR(CONCATENATE(VLOOKUP(A43,GM_Table,12,FALSE)," ",(VLOOKUP(A43,GM_Table,13,FALSE))),"")</f>
        <v/>
      </c>
      <c r="K43" s="101" t="str">
        <f t="shared" si="0"/>
        <v/>
      </c>
      <c r="L43" s="101" t="str">
        <f t="shared" si="1"/>
        <v/>
      </c>
    </row>
    <row r="44" spans="1:12" x14ac:dyDescent="0.3">
      <c r="A44" s="99"/>
      <c r="B44" s="99"/>
      <c r="C44" s="99"/>
      <c r="D44" s="110"/>
      <c r="E44" s="110"/>
      <c r="F44" s="110"/>
      <c r="G44" s="110"/>
      <c r="H44" s="100" t="str">
        <f>IFERROR(IF((G44-#REF!)/#REF!&gt;25%,"!",IF((G44-#REF!)/#REF!&lt;-25%,"!","")),"")</f>
        <v/>
      </c>
      <c r="I44" s="102" t="str">
        <f>IFERROR((VLOOKUP(A44,GM_Table,8,FALSE)-SUMIFS(D:D,A:A,A44,B:B,B44,C:C,C44)),"")</f>
        <v/>
      </c>
      <c r="J44" s="102" t="str">
        <f>IFERROR(CONCATENATE(VLOOKUP(A44,GM_Table,12,FALSE)," ",(VLOOKUP(A44,GM_Table,13,FALSE))),"")</f>
        <v/>
      </c>
      <c r="K44" s="101" t="str">
        <f t="shared" si="0"/>
        <v/>
      </c>
      <c r="L44" s="101" t="str">
        <f t="shared" si="1"/>
        <v/>
      </c>
    </row>
    <row r="45" spans="1:12" x14ac:dyDescent="0.3">
      <c r="A45" s="99"/>
      <c r="B45" s="99"/>
      <c r="C45" s="99"/>
      <c r="D45" s="110"/>
      <c r="E45" s="110"/>
      <c r="F45" s="110"/>
      <c r="G45" s="110"/>
      <c r="H45" s="100" t="str">
        <f>IFERROR(IF((G45-#REF!)/#REF!&gt;25%,"!",IF((G45-#REF!)/#REF!&lt;-25%,"!","")),"")</f>
        <v/>
      </c>
      <c r="I45" s="102" t="str">
        <f>IFERROR((VLOOKUP(A45,GM_Table,8,FALSE)-SUMIFS(D:D,A:A,A45,B:B,B45,C:C,C45)),"")</f>
        <v/>
      </c>
      <c r="J45" s="102" t="str">
        <f>IFERROR(CONCATENATE(VLOOKUP(A45,GM_Table,12,FALSE)," ",(VLOOKUP(A45,GM_Table,13,FALSE))),"")</f>
        <v/>
      </c>
      <c r="K45" s="101" t="str">
        <f t="shared" si="0"/>
        <v/>
      </c>
      <c r="L45" s="101" t="str">
        <f t="shared" si="1"/>
        <v/>
      </c>
    </row>
    <row r="46" spans="1:12" x14ac:dyDescent="0.3">
      <c r="A46" s="99"/>
      <c r="B46" s="99"/>
      <c r="C46" s="99"/>
      <c r="D46" s="110"/>
      <c r="E46" s="110"/>
      <c r="F46" s="110"/>
      <c r="G46" s="110"/>
      <c r="H46" s="100" t="str">
        <f>IFERROR(IF((G46-#REF!)/#REF!&gt;25%,"!",IF((G46-#REF!)/#REF!&lt;-25%,"!","")),"")</f>
        <v/>
      </c>
      <c r="I46" s="102" t="str">
        <f>IFERROR((VLOOKUP(A46,GM_Table,8,FALSE)-SUMIFS(D:D,A:A,A46,B:B,B46,C:C,C46)),"")</f>
        <v/>
      </c>
      <c r="J46" s="102" t="str">
        <f>IFERROR(CONCATENATE(VLOOKUP(A46,GM_Table,12,FALSE)," ",(VLOOKUP(A46,GM_Table,13,FALSE))),"")</f>
        <v/>
      </c>
      <c r="K46" s="101" t="str">
        <f t="shared" si="0"/>
        <v/>
      </c>
      <c r="L46" s="101" t="str">
        <f t="shared" si="1"/>
        <v/>
      </c>
    </row>
    <row r="47" spans="1:12" x14ac:dyDescent="0.3">
      <c r="A47" s="99"/>
      <c r="B47" s="99"/>
      <c r="C47" s="99"/>
      <c r="D47" s="110"/>
      <c r="E47" s="110"/>
      <c r="F47" s="110"/>
      <c r="G47" s="110"/>
      <c r="H47" s="100" t="str">
        <f>IFERROR(IF((G47-#REF!)/#REF!&gt;25%,"!",IF((G47-#REF!)/#REF!&lt;-25%,"!","")),"")</f>
        <v/>
      </c>
      <c r="I47" s="102" t="str">
        <f>IFERROR((VLOOKUP(A47,GM_Table,8,FALSE)-SUMIFS(D:D,A:A,A47,B:B,B47,C:C,C47)),"")</f>
        <v/>
      </c>
      <c r="J47" s="102" t="str">
        <f>IFERROR(CONCATENATE(VLOOKUP(A47,GM_Table,12,FALSE)," ",(VLOOKUP(A47,GM_Table,13,FALSE))),"")</f>
        <v/>
      </c>
      <c r="K47" s="101" t="str">
        <f t="shared" si="0"/>
        <v/>
      </c>
      <c r="L47" s="101" t="str">
        <f t="shared" si="1"/>
        <v/>
      </c>
    </row>
    <row r="48" spans="1:12" x14ac:dyDescent="0.3">
      <c r="A48" s="99"/>
      <c r="B48" s="99"/>
      <c r="C48" s="99"/>
      <c r="D48" s="110"/>
      <c r="E48" s="110"/>
      <c r="F48" s="110"/>
      <c r="G48" s="110"/>
      <c r="H48" s="100" t="str">
        <f>IFERROR(IF((G48-#REF!)/#REF!&gt;25%,"!",IF((G48-#REF!)/#REF!&lt;-25%,"!","")),"")</f>
        <v/>
      </c>
      <c r="I48" s="102" t="str">
        <f>IFERROR((VLOOKUP(A48,GM_Table,8,FALSE)-SUMIFS(D:D,A:A,A48,B:B,B48,C:C,C48)),"")</f>
        <v/>
      </c>
      <c r="J48" s="102" t="str">
        <f>IFERROR(CONCATENATE(VLOOKUP(A48,GM_Table,12,FALSE)," ",(VLOOKUP(A48,GM_Table,13,FALSE))),"")</f>
        <v/>
      </c>
      <c r="K48" s="101" t="str">
        <f t="shared" si="0"/>
        <v/>
      </c>
      <c r="L48" s="101" t="str">
        <f t="shared" si="1"/>
        <v/>
      </c>
    </row>
    <row r="49" spans="1:12" x14ac:dyDescent="0.3">
      <c r="A49" s="99"/>
      <c r="B49" s="99"/>
      <c r="C49" s="99"/>
      <c r="D49" s="110"/>
      <c r="E49" s="110"/>
      <c r="F49" s="110"/>
      <c r="G49" s="110"/>
      <c r="H49" s="100" t="str">
        <f>IFERROR(IF((G49-#REF!)/#REF!&gt;25%,"!",IF((G49-#REF!)/#REF!&lt;-25%,"!","")),"")</f>
        <v/>
      </c>
      <c r="I49" s="102" t="str">
        <f>IFERROR((VLOOKUP(A49,GM_Table,8,FALSE)-SUMIFS(D:D,A:A,A49,B:B,B49,C:C,C49)),"")</f>
        <v/>
      </c>
      <c r="J49" s="102" t="str">
        <f>IFERROR(CONCATENATE(VLOOKUP(A49,GM_Table,12,FALSE)," ",(VLOOKUP(A49,GM_Table,13,FALSE))),"")</f>
        <v/>
      </c>
      <c r="K49" s="101" t="str">
        <f t="shared" si="0"/>
        <v/>
      </c>
      <c r="L49" s="101" t="str">
        <f t="shared" si="1"/>
        <v/>
      </c>
    </row>
    <row r="50" spans="1:12" x14ac:dyDescent="0.3">
      <c r="A50" s="99"/>
      <c r="B50" s="99"/>
      <c r="C50" s="99"/>
      <c r="D50" s="110"/>
      <c r="E50" s="110"/>
      <c r="F50" s="110"/>
      <c r="G50" s="110"/>
      <c r="H50" s="103" t="str">
        <f>IFERROR(IF((G50-#REF!)/#REF!&gt;25%,"!",IF((G50-#REF!)/#REF!&lt;-25%,"!","")),"")</f>
        <v/>
      </c>
      <c r="I50" s="105" t="str">
        <f>IFERROR((VLOOKUP(A50,GM_Table,8,FALSE)-SUMIFS(D:D,A:A,A50,B:B,B50,C:C,C50)),"")</f>
        <v/>
      </c>
      <c r="J50" s="105" t="str">
        <f>IFERROR(CONCATENATE(VLOOKUP(A50,GM_Table,12,FALSE)," ",(VLOOKUP(A50,GM_Table,13,FALSE))),"")</f>
        <v/>
      </c>
      <c r="K50" s="104" t="str">
        <f t="shared" si="0"/>
        <v/>
      </c>
      <c r="L50" s="104" t="str">
        <f t="shared" si="1"/>
        <v/>
      </c>
    </row>
  </sheetData>
  <sheetProtection insertRows="0" deleteRows="0"/>
  <protectedRanges>
    <protectedRange algorithmName="SHA-512" hashValue="IRToZKdSKAYW4M45WrFYNNzBKmrjEpGOeNpX3+9WPcL1+rkg8TjIqS9I0+BUSUUtSBnT3PJM7pTKVCqSc3s8XA==" saltValue="XjtTmPo//DPDwKNIuSYhOw==" spinCount="100000" sqref="H1:L1048576" name="DataValidation"/>
  </protectedRanges>
  <mergeCells count="2">
    <mergeCell ref="A1:G1"/>
    <mergeCell ref="H1:L1"/>
  </mergeCells>
  <conditionalFormatting sqref="H21:H50">
    <cfRule type="containsText" dxfId="54" priority="105" operator="containsText" text="!">
      <formula>NOT(ISERROR(SEARCH("!",H21)))</formula>
    </cfRule>
  </conditionalFormatting>
  <conditionalFormatting sqref="I3:I50">
    <cfRule type="cellIs" dxfId="53" priority="3" operator="equal">
      <formula>0</formula>
    </cfRule>
  </conditionalFormatting>
  <conditionalFormatting sqref="K3:K50">
    <cfRule type="top10" dxfId="52" priority="14" percent="1" rank="10"/>
  </conditionalFormatting>
  <conditionalFormatting sqref="L3:L50">
    <cfRule type="top10" dxfId="51" priority="104" percent="1" rank="10"/>
  </conditionalFormatting>
  <dataValidations xWindow="388" yWindow="386" count="12">
    <dataValidation allowBlank="1" showErrorMessage="1" promptTitle="Harvest estimation" prompt="Please put the correct value" sqref="E48 E34 E41 E23 E3 E9" xr:uid="{00000000-0002-0000-0200-000000000000}"/>
    <dataValidation allowBlank="1" showInputMessage="1" showErrorMessage="1" prompt="El rendimiento es kg. de cosecha estimada (5) por hectárea (4.)_x000a_La mayoría de los miembros del grupo tendrían rendimientos similares. Aquí, se resaltan en amarillo los valores con el 10% más alto, ya que la diferencia podría indicar un error en los datos." sqref="K2" xr:uid="{00000000-0002-0000-0200-000001000000}"/>
    <dataValidation allowBlank="1" showInputMessage="1" showErrorMessage="1" prompt="La cantidad de producto que el miembro del grupo vende al grupo puede cambiar de año a año, pero la presencia de grandes cambios podría indicar un error en los datos. _x000a_Si la celda está amarilla, por favor vuelva a verificar los datos de venta/entrega." sqref="H2" xr:uid="{00000000-0002-0000-0200-000004000000}"/>
    <dataValidation allowBlank="1" showInputMessage="1" showErrorMessage="1" prompt="El rendimiento es kg. de cosecha (6) por hectárea (4). La mayoría de los miembros del grupo tendrían rendimientos similares. Aqu[i, se resaltan en amarillo los valores con el 10% más alto, ya que la diferencia podría indicar un error en los datos. " sqref="L2" xr:uid="{00000000-0002-0000-0200-000005000000}"/>
    <dataValidation allowBlank="1" showInputMessage="1" showErrorMessage="1" promptTitle="Check the farm area" prompt="This column compares the sum of the certified area for a group member with the total farm area. _x000a_Positive if the farm has forests or pastur or non-certified crops (e.g. corn)._x000a_Negative if intercropping e.g. coffee and pepper._x000a__x000a_Please check yellow cells." sqref="I2" xr:uid="{00000000-0002-0000-0200-000006000000}"/>
    <dataValidation allowBlank="1" showInputMessage="1" showErrorMessage="1" promptTitle="Por favor seleccione una opción" prompt="Copiar y pegar puede generar errores al subir el archivo. Asegure que no hay errores tipográficos. " sqref="B2" xr:uid="{00000000-0002-0000-0200-000007000000}"/>
    <dataValidation allowBlank="1" showInputMessage="1" showErrorMessage="1" promptTitle="Obligatorio, si las hay" prompt=" Copiar y pegar puede generar errores al subir el archivo. Asegure que no haya errores tipográficos." sqref="C2" xr:uid="{00000000-0002-0000-0200-000008000000}"/>
    <dataValidation allowBlank="1" showInputMessage="1" showErrorMessage="1" promptTitle="Volumen certificado año actual" prompt="Esto representa el volumen certificado para el año actual._x000a_Utilice la celda del formato como “número”_x000a_" sqref="E2" xr:uid="{00000000-0002-0000-0200-000009000000}"/>
    <dataValidation allowBlank="1" showInputMessage="1" showErrorMessage="1" promptTitle="Cosecha certificada del año ante" prompt="Esto representa el volumen real certificado del cultivo específico en el año anterior._x000a_Utilice la celda del formato como “número”_x000a_" sqref="F2" xr:uid="{00000000-0002-0000-0200-00000A000000}"/>
    <dataValidation allowBlank="1" showInputMessage="1" showErrorMessage="1" promptTitle="Información obligatoria" prompt="Esto representa el volumen certificado vendido/entregado por el miembro al grupo_x000a_Utilice la celda del formato como “número”_x000a_" sqref="G2" xr:uid="{00000000-0002-0000-0200-00000B000000}"/>
    <dataValidation allowBlank="1" showInputMessage="1" showErrorMessage="1" prompt="Asegure que emplea la misma ID presentada en la pestaña 1, Miembro del grupo, columna A. Si un miembro del grupo produce más de un cultivo (por ej. café y naranjas), o más de una variedad (Arábica y Robusta), en diferentes lugares debe mostrar la misma ID" sqref="A2" xr:uid="{00000000-0002-0000-0200-00000C000000}"/>
    <dataValidation allowBlank="1" showInputMessage="1" showErrorMessage="1" promptTitle="4. Información obligatoria" prompt="Toda el área de la finca cubierta por este cultivo, por ej. café, aún si se trata de varias unidades de finca._x000a_Utilice la celda del formato como “número”_x000a_" sqref="D2" xr:uid="{00000000-0002-0000-0200-00000D000000}"/>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94BA29"/>
  </sheetPr>
  <dimension ref="A1:J50"/>
  <sheetViews>
    <sheetView tabSelected="1" zoomScale="80" zoomScaleNormal="80" workbookViewId="0">
      <pane xSplit="1" topLeftCell="B1" activePane="topRight" state="frozen"/>
      <selection activeCell="B4" sqref="B4"/>
      <selection pane="topRight" activeCell="J22" sqref="J22"/>
    </sheetView>
  </sheetViews>
  <sheetFormatPr baseColWidth="10" defaultColWidth="8.77734375" defaultRowHeight="13.2" x14ac:dyDescent="0.25"/>
  <cols>
    <col min="1" max="1" width="25.5546875" style="5" customWidth="1"/>
    <col min="2" max="2" width="23.5546875" style="5" customWidth="1"/>
    <col min="3" max="3" width="21" style="8" customWidth="1"/>
    <col min="4" max="4" width="24.21875" style="134" customWidth="1"/>
    <col min="5" max="5" width="26.21875" style="134" customWidth="1"/>
    <col min="6" max="6" width="30.44140625" style="3" customWidth="1"/>
    <col min="7" max="7" width="18" style="3" customWidth="1"/>
    <col min="8" max="8" width="21.21875" style="3" customWidth="1"/>
    <col min="9" max="9" width="24.77734375" style="3" customWidth="1"/>
    <col min="10" max="16384" width="8.77734375" style="5"/>
  </cols>
  <sheetData>
    <row r="1" spans="1:10" s="60" customFormat="1" ht="15" x14ac:dyDescent="0.25">
      <c r="A1" s="167" t="s">
        <v>107</v>
      </c>
      <c r="B1" s="167"/>
      <c r="C1" s="167"/>
      <c r="D1" s="167"/>
      <c r="E1" s="167"/>
      <c r="F1" s="59"/>
      <c r="G1" s="165" t="s">
        <v>108</v>
      </c>
      <c r="H1" s="166"/>
      <c r="I1" s="166"/>
    </row>
    <row r="2" spans="1:10" s="60" customFormat="1" ht="150" x14ac:dyDescent="0.25">
      <c r="A2" s="128" t="s">
        <v>109</v>
      </c>
      <c r="B2" s="65" t="s">
        <v>110</v>
      </c>
      <c r="C2" s="66" t="s">
        <v>111</v>
      </c>
      <c r="D2" s="131" t="s">
        <v>112</v>
      </c>
      <c r="E2" s="131" t="s">
        <v>113</v>
      </c>
      <c r="F2" s="56" t="s">
        <v>114</v>
      </c>
      <c r="G2" s="59" t="s">
        <v>115</v>
      </c>
      <c r="H2" s="67" t="s">
        <v>116</v>
      </c>
      <c r="I2" s="59" t="s">
        <v>117</v>
      </c>
      <c r="J2" s="64" t="s">
        <v>118</v>
      </c>
    </row>
    <row r="3" spans="1:10" x14ac:dyDescent="0.25">
      <c r="A3" s="169">
        <v>95182</v>
      </c>
      <c r="B3" s="6" t="s">
        <v>290</v>
      </c>
      <c r="C3" s="172">
        <v>11</v>
      </c>
      <c r="D3" s="175">
        <v>10.047700000000001</v>
      </c>
      <c r="E3" s="175">
        <v>-84.110787999999999</v>
      </c>
      <c r="F3" s="176" t="b">
        <f>IF(ISBLANK([1]!FarmUnit[[#This Row],[1. ID interna de la finca*]]),"",IF(ISERROR(MATCH([1]!FarmUnit[[#This Row],[1. ID interna de la finca*]],[1]!GroupMember[1. ID interna del  miembro del grupo*],0)),FALSE,TRUE))</f>
        <v>1</v>
      </c>
      <c r="G3" s="4">
        <f t="shared" ref="G3:G50" si="0">IF(D3=0,"",D3)</f>
        <v>10.047700000000001</v>
      </c>
      <c r="H3" s="4">
        <f t="shared" ref="H3:H50" si="1">IF(E3=0,"",E3)</f>
        <v>-84.110787999999999</v>
      </c>
      <c r="I3" s="19" t="str">
        <f t="array" ref="I3">IF(ISBLANK(C3),"",IF(C3=MAX(IF(FarmUnit[1. ID interna única de la finca(número asignado por la Gerencia de la finca)]=A3,FarmUnit[3. Área de la unidad de finca (ha)*])),"!","-"))</f>
        <v>!</v>
      </c>
    </row>
    <row r="4" spans="1:10" x14ac:dyDescent="0.25">
      <c r="A4" s="169">
        <v>93045</v>
      </c>
      <c r="B4" s="6" t="s">
        <v>291</v>
      </c>
      <c r="C4" s="172">
        <v>14.8</v>
      </c>
      <c r="D4" s="175">
        <v>10.005649999999999</v>
      </c>
      <c r="E4" s="175">
        <v>-84.148092000000005</v>
      </c>
      <c r="F4" s="176" t="b">
        <f>IF(ISBLANK([1]!FarmUnit[[#This Row],[1. ID interna de la finca*]]),"",IF(ISERROR(MATCH([1]!FarmUnit[[#This Row],[1. ID interna de la finca*]],[1]!GroupMember[1. ID interna del  miembro del grupo*],0)),FALSE,TRUE))</f>
        <v>1</v>
      </c>
      <c r="G4" s="4">
        <f t="shared" si="0"/>
        <v>10.005649999999999</v>
      </c>
      <c r="H4" s="4">
        <f t="shared" si="1"/>
        <v>-84.148092000000005</v>
      </c>
      <c r="I4" s="19" t="str">
        <f t="array" ref="I4">IF(ISBLANK(C4),"",IF(C4=MAX(IF(FarmUnit[1. ID interna única de la finca(número asignado por la Gerencia de la finca)]=A4,FarmUnit[3. Área de la unidad de finca (ha)*])),"!","-"))</f>
        <v>!</v>
      </c>
    </row>
    <row r="5" spans="1:10" x14ac:dyDescent="0.25">
      <c r="A5" s="169">
        <v>2020</v>
      </c>
      <c r="B5" s="6" t="s">
        <v>292</v>
      </c>
      <c r="C5" s="172">
        <v>8</v>
      </c>
      <c r="D5" s="175">
        <v>10.0438305555556</v>
      </c>
      <c r="E5" s="175">
        <v>-84.113211111111113</v>
      </c>
      <c r="F5" s="176" t="b">
        <f>IF(ISBLANK([1]!FarmUnit[[#This Row],[1. ID interna de la finca*]]),"",IF(ISERROR(MATCH([1]!FarmUnit[[#This Row],[1. ID interna de la finca*]],[1]!GroupMember[1. ID interna del  miembro del grupo*],0)),FALSE,TRUE))</f>
        <v>1</v>
      </c>
      <c r="G5" s="4">
        <f t="shared" si="0"/>
        <v>10.0438305555556</v>
      </c>
      <c r="H5" s="4">
        <f t="shared" si="1"/>
        <v>-84.113211111111113</v>
      </c>
      <c r="I5" s="19" t="str">
        <f t="array" ref="I5">IF(ISBLANK(C5),"",IF(C5=MAX(IF(FarmUnit[1. ID interna única de la finca(número asignado por la Gerencia de la finca)]=A5,FarmUnit[3. Área de la unidad de finca (ha)*])),"!","-"))</f>
        <v>!</v>
      </c>
    </row>
    <row r="6" spans="1:10" x14ac:dyDescent="0.25">
      <c r="A6" s="169">
        <v>47001</v>
      </c>
      <c r="B6" s="6" t="s">
        <v>293</v>
      </c>
      <c r="C6" s="172">
        <v>25</v>
      </c>
      <c r="D6" s="175">
        <v>9.8762109999999996</v>
      </c>
      <c r="E6" s="175"/>
      <c r="F6" s="176" t="b">
        <f>IF(ISBLANK([1]!FarmUnit[[#This Row],[1. ID interna de la finca*]]),"",IF(ISERROR(MATCH([1]!FarmUnit[[#This Row],[1. ID interna de la finca*]],[1]!GroupMember[1. ID interna del  miembro del grupo*],0)),FALSE,TRUE))</f>
        <v>1</v>
      </c>
      <c r="G6" s="4">
        <f t="shared" si="0"/>
        <v>9.8762109999999996</v>
      </c>
      <c r="H6" s="4" t="str">
        <f t="shared" si="1"/>
        <v/>
      </c>
      <c r="I6" s="19" t="str">
        <f t="array" ref="I6">IF(ISBLANK(C6),"",IF(C6=MAX(IF(FarmUnit[1. ID interna única de la finca(número asignado por la Gerencia de la finca)]=A6,FarmUnit[3. Área de la unidad de finca (ha)*])),"!","-"))</f>
        <v>!</v>
      </c>
    </row>
    <row r="7" spans="1:10" x14ac:dyDescent="0.25">
      <c r="A7" s="169">
        <v>53301</v>
      </c>
      <c r="B7" s="6" t="s">
        <v>294</v>
      </c>
      <c r="C7" s="172">
        <v>21</v>
      </c>
      <c r="D7" s="175">
        <v>9.8882130000000004</v>
      </c>
      <c r="E7" s="175">
        <v>-84.165469999999999</v>
      </c>
      <c r="F7" s="176" t="b">
        <f>IF(ISBLANK([1]!FarmUnit[[#This Row],[1. ID interna de la finca*]]),"",IF(ISERROR(MATCH([1]!FarmUnit[[#This Row],[1. ID interna de la finca*]],[1]!GroupMember[1. ID interna del  miembro del grupo*],0)),FALSE,TRUE))</f>
        <v>1</v>
      </c>
      <c r="G7" s="4">
        <f t="shared" si="0"/>
        <v>9.8882130000000004</v>
      </c>
      <c r="H7" s="4">
        <f t="shared" si="1"/>
        <v>-84.165469999999999</v>
      </c>
      <c r="I7" s="19" t="str">
        <f t="array" ref="I7">IF(ISBLANK(C7),"",IF(C7=MAX(IF(FarmUnit[1. ID interna única de la finca(número asignado por la Gerencia de la finca)]=A7,FarmUnit[3. Área de la unidad de finca (ha)*])),"!","-"))</f>
        <v>!</v>
      </c>
    </row>
    <row r="8" spans="1:10" x14ac:dyDescent="0.25">
      <c r="A8" s="169">
        <v>22001</v>
      </c>
      <c r="B8" s="6" t="s">
        <v>295</v>
      </c>
      <c r="C8" s="172">
        <v>10.5</v>
      </c>
      <c r="D8" s="175">
        <v>9.8938203999999992</v>
      </c>
      <c r="E8" s="175">
        <v>-84.147677799999997</v>
      </c>
      <c r="F8" s="176" t="b">
        <f>IF(ISBLANK([1]!FarmUnit[[#This Row],[1. ID interna de la finca*]]),"",IF(ISERROR(MATCH([1]!FarmUnit[[#This Row],[1. ID interna de la finca*]],[1]!GroupMember[1. ID interna del  miembro del grupo*],0)),FALSE,TRUE))</f>
        <v>1</v>
      </c>
      <c r="G8" s="4">
        <f t="shared" si="0"/>
        <v>9.8938203999999992</v>
      </c>
      <c r="H8" s="4">
        <f t="shared" si="1"/>
        <v>-84.147677799999997</v>
      </c>
      <c r="I8" s="19" t="str">
        <f t="array" ref="I8">IF(ISBLANK(C8),"",IF(C8=MAX(IF(FarmUnit[1. ID interna única de la finca(número asignado por la Gerencia de la finca)]=A8,FarmUnit[3. Área de la unidad de finca (ha)*])),"!","-"))</f>
        <v>!</v>
      </c>
    </row>
    <row r="9" spans="1:10" x14ac:dyDescent="0.25">
      <c r="A9" s="169">
        <v>30100</v>
      </c>
      <c r="B9" s="6" t="s">
        <v>296</v>
      </c>
      <c r="C9" s="172">
        <v>9</v>
      </c>
      <c r="D9" s="175">
        <v>9.8820184999999992</v>
      </c>
      <c r="E9" s="175">
        <v>-84.171389099999999</v>
      </c>
      <c r="F9" s="176" t="b">
        <f>IF(ISBLANK([1]!FarmUnit[[#This Row],[1. ID interna de la finca*]]),"",IF(ISERROR(MATCH([1]!FarmUnit[[#This Row],[1. ID interna de la finca*]],[1]!GroupMember[1. ID interna del  miembro del grupo*],0)),FALSE,TRUE))</f>
        <v>1</v>
      </c>
      <c r="G9" s="4">
        <f t="shared" si="0"/>
        <v>9.8820184999999992</v>
      </c>
      <c r="H9" s="4">
        <f t="shared" si="1"/>
        <v>-84.171389099999999</v>
      </c>
      <c r="I9" s="19" t="str">
        <f t="array" ref="I9">IF(ISBLANK(C9),"",IF(C9=MAX(IF(FarmUnit[1. ID interna única de la finca(número asignado por la Gerencia de la finca)]=A9,FarmUnit[3. Área de la unidad de finca (ha)*])),"!","-"))</f>
        <v>!</v>
      </c>
    </row>
    <row r="10" spans="1:10" x14ac:dyDescent="0.25">
      <c r="A10" s="169">
        <v>51842</v>
      </c>
      <c r="B10" s="6" t="s">
        <v>297</v>
      </c>
      <c r="C10" s="172">
        <v>9</v>
      </c>
      <c r="D10" s="175">
        <v>9.9844664706565194</v>
      </c>
      <c r="E10" s="175">
        <v>-84.050880163810803</v>
      </c>
      <c r="F10" s="176" t="b">
        <f>IF(ISBLANK([1]!FarmUnit[[#This Row],[1. ID interna de la finca*]]),"",IF(ISERROR(MATCH([1]!FarmUnit[[#This Row],[1. ID interna de la finca*]],[1]!GroupMember[1. ID interna del  miembro del grupo*],0)),FALSE,TRUE))</f>
        <v>1</v>
      </c>
      <c r="G10" s="4">
        <f t="shared" si="0"/>
        <v>9.9844664706565194</v>
      </c>
      <c r="H10" s="4">
        <f t="shared" si="1"/>
        <v>-84.050880163810803</v>
      </c>
      <c r="I10" s="19" t="str">
        <f t="array" ref="I10">IF(ISBLANK(C10),"",IF(C10=MAX(IF(FarmUnit[1. ID interna única de la finca(número asignado por la Gerencia de la finca)]=A10,FarmUnit[3. Área de la unidad de finca (ha)*])),"!","-"))</f>
        <v>!</v>
      </c>
    </row>
    <row r="11" spans="1:10" x14ac:dyDescent="0.25">
      <c r="A11" s="169">
        <v>75184</v>
      </c>
      <c r="B11" s="6" t="s">
        <v>298</v>
      </c>
      <c r="C11" s="172">
        <v>3</v>
      </c>
      <c r="D11" s="175"/>
      <c r="E11" s="175">
        <v>-84.037679999999995</v>
      </c>
      <c r="F11" s="176" t="b">
        <f>IF(ISBLANK([1]!FarmUnit[[#This Row],[1. ID interna de la finca*]]),"",IF(ISERROR(MATCH([1]!FarmUnit[[#This Row],[1. ID interna de la finca*]],[1]!GroupMember[1. ID interna del  miembro del grupo*],0)),FALSE,TRUE))</f>
        <v>1</v>
      </c>
      <c r="G11" s="4" t="str">
        <f t="shared" si="0"/>
        <v/>
      </c>
      <c r="H11" s="4">
        <f t="shared" si="1"/>
        <v>-84.037679999999995</v>
      </c>
      <c r="I11" s="19" t="str">
        <f t="array" ref="I11">IF(ISBLANK(C11),"",IF(C11=MAX(IF(FarmUnit[1. ID interna única de la finca(número asignado por la Gerencia de la finca)]=A11,FarmUnit[3. Área de la unidad de finca (ha)*])),"!","-"))</f>
        <v>!</v>
      </c>
    </row>
    <row r="12" spans="1:10" x14ac:dyDescent="0.25">
      <c r="A12" s="169">
        <v>25020</v>
      </c>
      <c r="B12" s="6" t="s">
        <v>299</v>
      </c>
      <c r="C12" s="172">
        <v>12.97</v>
      </c>
      <c r="D12" s="175">
        <v>9.9875600000000002</v>
      </c>
      <c r="E12" s="175">
        <v>-84.032380000000003</v>
      </c>
      <c r="F12" s="176" t="b">
        <f>IF(ISBLANK([1]!FarmUnit[[#This Row],[1. ID interna de la finca*]]),"",IF(ISERROR(MATCH([1]!FarmUnit[[#This Row],[1. ID interna de la finca*]],[1]!GroupMember[1. ID interna del  miembro del grupo*],0)),FALSE,TRUE))</f>
        <v>1</v>
      </c>
      <c r="G12" s="4">
        <f t="shared" si="0"/>
        <v>9.9875600000000002</v>
      </c>
      <c r="H12" s="4">
        <f t="shared" si="1"/>
        <v>-84.032380000000003</v>
      </c>
      <c r="I12" s="19" t="str">
        <f t="array" ref="I12">IF(ISBLANK(C12),"",IF(C12=MAX(IF(FarmUnit[1. ID interna única de la finca(número asignado por la Gerencia de la finca)]=A12,FarmUnit[3. Área de la unidad de finca (ha)*])),"!","-"))</f>
        <v>!</v>
      </c>
    </row>
    <row r="13" spans="1:10" x14ac:dyDescent="0.25">
      <c r="A13" s="169">
        <v>94143</v>
      </c>
      <c r="B13" s="6" t="s">
        <v>300</v>
      </c>
      <c r="C13" s="172">
        <v>13</v>
      </c>
      <c r="D13" s="175">
        <v>10.17995372</v>
      </c>
      <c r="E13" s="175">
        <v>-84.155238629999999</v>
      </c>
      <c r="F13" s="176" t="b">
        <f>IF(ISBLANK([1]!FarmUnit[[#This Row],[1. ID interna de la finca*]]),"",IF(ISERROR(MATCH([1]!FarmUnit[[#This Row],[1. ID interna de la finca*]],[1]!GroupMember[1. ID interna del  miembro del grupo*],0)),FALSE,TRUE))</f>
        <v>1</v>
      </c>
      <c r="G13" s="4">
        <f t="shared" si="0"/>
        <v>10.17995372</v>
      </c>
      <c r="H13" s="4">
        <f t="shared" si="1"/>
        <v>-84.155238629999999</v>
      </c>
      <c r="I13" s="19" t="str">
        <f t="array" ref="I13">IF(ISBLANK(C13),"",IF(C13=MAX(IF(FarmUnit[1. ID interna única de la finca(número asignado por la Gerencia de la finca)]=A13,FarmUnit[3. Área de la unidad de finca (ha)*])),"!","-"))</f>
        <v>!</v>
      </c>
    </row>
    <row r="14" spans="1:10" x14ac:dyDescent="0.25">
      <c r="A14" s="169">
        <v>95113</v>
      </c>
      <c r="B14" s="6" t="s">
        <v>301</v>
      </c>
      <c r="C14" s="172">
        <v>21.69</v>
      </c>
      <c r="D14" s="175">
        <v>9.7652924999999993</v>
      </c>
      <c r="E14" s="175">
        <v>-84.055762299999998</v>
      </c>
      <c r="F14" s="176" t="b">
        <f>IF(ISBLANK([1]!FarmUnit[[#This Row],[1. ID interna de la finca*]]),"",IF(ISERROR(MATCH([1]!FarmUnit[[#This Row],[1. ID interna de la finca*]],[1]!GroupMember[1. ID interna del  miembro del grupo*],0)),FALSE,TRUE))</f>
        <v>1</v>
      </c>
      <c r="G14" s="4">
        <f t="shared" si="0"/>
        <v>9.7652924999999993</v>
      </c>
      <c r="H14" s="4">
        <f t="shared" si="1"/>
        <v>-84.055762299999998</v>
      </c>
      <c r="I14" s="19" t="str">
        <f t="array" ref="I14">IF(ISBLANK(C14),"",IF(C14=MAX(IF(FarmUnit[1. ID interna única de la finca(número asignado por la Gerencia de la finca)]=A14,FarmUnit[3. Área de la unidad de finca (ha)*])),"!","-"))</f>
        <v>!</v>
      </c>
    </row>
    <row r="15" spans="1:10" x14ac:dyDescent="0.25">
      <c r="A15" s="169">
        <v>4113</v>
      </c>
      <c r="B15" s="6" t="s">
        <v>302</v>
      </c>
      <c r="C15" s="172">
        <v>4</v>
      </c>
      <c r="D15" s="175">
        <v>9.0614260000000009</v>
      </c>
      <c r="E15" s="175"/>
      <c r="F15" s="176" t="b">
        <f>IF(ISBLANK([1]!FarmUnit[[#This Row],[1. ID interna de la finca*]]),"",IF(ISERROR(MATCH([1]!FarmUnit[[#This Row],[1. ID interna de la finca*]],[1]!GroupMember[1. ID interna del  miembro del grupo*],0)),FALSE,TRUE))</f>
        <v>1</v>
      </c>
      <c r="G15" s="4">
        <f t="shared" si="0"/>
        <v>9.0614260000000009</v>
      </c>
      <c r="H15" s="4" t="str">
        <f t="shared" si="1"/>
        <v/>
      </c>
      <c r="I15" s="19" t="str">
        <f t="array" ref="I15">IF(ISBLANK(C15),"",IF(C15=MAX(IF(FarmUnit[1. ID interna única de la finca(número asignado por la Gerencia de la finca)]=A15,FarmUnit[3. Área de la unidad de finca (ha)*])),"!","-"))</f>
        <v>!</v>
      </c>
    </row>
    <row r="16" spans="1:10" x14ac:dyDescent="0.25">
      <c r="A16" s="169">
        <v>4003</v>
      </c>
      <c r="B16" s="6" t="s">
        <v>229</v>
      </c>
      <c r="C16" s="172">
        <v>1.5</v>
      </c>
      <c r="D16" s="175">
        <v>9.0152350000000006</v>
      </c>
      <c r="E16" s="175">
        <v>-84.135386999999994</v>
      </c>
      <c r="F16" s="176" t="b">
        <f>IF(ISBLANK([1]!FarmUnit[[#This Row],[1. ID interna de la finca*]]),"",IF(ISERROR(MATCH([1]!FarmUnit[[#This Row],[1. ID interna de la finca*]],[1]!GroupMember[1. ID interna del  miembro del grupo*],0)),FALSE,TRUE))</f>
        <v>1</v>
      </c>
      <c r="G16" s="4">
        <f t="shared" si="0"/>
        <v>9.0152350000000006</v>
      </c>
      <c r="H16" s="4">
        <f t="shared" si="1"/>
        <v>-84.135386999999994</v>
      </c>
      <c r="I16" s="19" t="str">
        <f t="array" ref="I16">IF(ISBLANK(C16),"",IF(C16=MAX(IF(FarmUnit[1. ID interna única de la finca(número asignado por la Gerencia de la finca)]=A16,FarmUnit[3. Área de la unidad de finca (ha)*])),"!","-"))</f>
        <v>!</v>
      </c>
    </row>
    <row r="17" spans="1:9" x14ac:dyDescent="0.25">
      <c r="A17" s="169">
        <v>72482</v>
      </c>
      <c r="B17" s="6" t="s">
        <v>303</v>
      </c>
      <c r="C17" s="172">
        <v>23.358228000000004</v>
      </c>
      <c r="D17" s="175">
        <v>9.1995020000000007</v>
      </c>
      <c r="E17" s="175">
        <v>-84.170805999999999</v>
      </c>
      <c r="F17" s="176" t="b">
        <f>IF(ISBLANK([1]!FarmUnit[[#This Row],[1. ID interna de la finca*]]),"",IF(ISERROR(MATCH([1]!FarmUnit[[#This Row],[1. ID interna de la finca*]],[1]!GroupMember[1. ID interna del  miembro del grupo*],0)),FALSE,TRUE))</f>
        <v>1</v>
      </c>
      <c r="G17" s="4">
        <f t="shared" si="0"/>
        <v>9.1995020000000007</v>
      </c>
      <c r="H17" s="4">
        <f t="shared" si="1"/>
        <v>-84.170805999999999</v>
      </c>
      <c r="I17" s="19" t="str">
        <f t="array" ref="I17">IF(ISBLANK(C17),"",IF(C17=MAX(IF(FarmUnit[1. ID interna única de la finca(número asignado por la Gerencia de la finca)]=A17,FarmUnit[3. Área de la unidad de finca (ha)*])),"!","-"))</f>
        <v>!</v>
      </c>
    </row>
    <row r="18" spans="1:9" x14ac:dyDescent="0.25">
      <c r="A18" s="169">
        <v>3482</v>
      </c>
      <c r="B18" s="6" t="s">
        <v>304</v>
      </c>
      <c r="C18" s="172">
        <v>8.8167749999999998</v>
      </c>
      <c r="D18" s="175">
        <v>9.1833500000000008</v>
      </c>
      <c r="E18" s="175">
        <v>-84.169702999999998</v>
      </c>
      <c r="F18" s="176" t="b">
        <f>IF(ISBLANK([1]!FarmUnit[[#This Row],[1. ID interna de la finca*]]),"",IF(ISERROR(MATCH([1]!FarmUnit[[#This Row],[1. ID interna de la finca*]],[1]!GroupMember[1. ID interna del  miembro del grupo*],0)),FALSE,TRUE))</f>
        <v>1</v>
      </c>
      <c r="G18" s="4">
        <f t="shared" si="0"/>
        <v>9.1833500000000008</v>
      </c>
      <c r="H18" s="4">
        <f t="shared" si="1"/>
        <v>-84.169702999999998</v>
      </c>
      <c r="I18" s="19" t="str">
        <f t="array" ref="I18">IF(ISBLANK(C18),"",IF(C18=MAX(IF(FarmUnit[1. ID interna única de la finca(número asignado por la Gerencia de la finca)]=A18,FarmUnit[3. Área de la unidad de finca (ha)*])),"!","-"))</f>
        <v>!</v>
      </c>
    </row>
    <row r="19" spans="1:9" x14ac:dyDescent="0.25">
      <c r="A19" s="169">
        <v>111482</v>
      </c>
      <c r="B19" s="6" t="s">
        <v>305</v>
      </c>
      <c r="C19" s="172">
        <v>5.8488860000000003</v>
      </c>
      <c r="D19" s="175">
        <v>10.117494300000001</v>
      </c>
      <c r="E19" s="175">
        <v>-84.1613167</v>
      </c>
      <c r="F19" s="176" t="b">
        <f>IF(ISBLANK([1]!FarmUnit[[#This Row],[1. ID interna de la finca*]]),"",IF(ISERROR(MATCH([1]!FarmUnit[[#This Row],[1. ID interna de la finca*]],[1]!GroupMember[1. ID interna del  miembro del grupo*],0)),FALSE,TRUE))</f>
        <v>1</v>
      </c>
      <c r="G19" s="4">
        <f t="shared" si="0"/>
        <v>10.117494300000001</v>
      </c>
      <c r="H19" s="4">
        <f t="shared" si="1"/>
        <v>-84.1613167</v>
      </c>
      <c r="I19" s="19" t="str">
        <f t="array" ref="I19">IF(ISBLANK(C19),"",IF(C19=MAX(IF(FarmUnit[1. ID interna única de la finca(número asignado por la Gerencia de la finca)]=A19,FarmUnit[3. Área de la unidad de finca (ha)*])),"!","-"))</f>
        <v>!</v>
      </c>
    </row>
    <row r="20" spans="1:9" x14ac:dyDescent="0.25">
      <c r="A20" s="169">
        <v>10112</v>
      </c>
      <c r="B20" s="6" t="s">
        <v>306</v>
      </c>
      <c r="C20" s="172">
        <v>112</v>
      </c>
      <c r="D20" s="175"/>
      <c r="E20" s="175">
        <v>-84.036513999999997</v>
      </c>
      <c r="F20" s="176" t="b">
        <f>IF(ISBLANK([1]!FarmUnit[[#This Row],[1. ID interna de la finca*]]),"",IF(ISERROR(MATCH([1]!FarmUnit[[#This Row],[1. ID interna de la finca*]],[1]!GroupMember[1. ID interna del  miembro del grupo*],0)),FALSE,TRUE))</f>
        <v>1</v>
      </c>
      <c r="G20" s="4" t="str">
        <f t="shared" si="0"/>
        <v/>
      </c>
      <c r="H20" s="4">
        <f t="shared" si="1"/>
        <v>-84.036513999999997</v>
      </c>
      <c r="I20" s="19" t="str">
        <f t="array" ref="I20">IF(ISBLANK(C20),"",IF(C20=MAX(IF(FarmUnit[1. ID interna única de la finca(número asignado por la Gerencia de la finca)]=A20,FarmUnit[3. Área de la unidad de finca (ha)*])),"!","-"))</f>
        <v>!</v>
      </c>
    </row>
    <row r="21" spans="1:9" ht="13.8" x14ac:dyDescent="0.3">
      <c r="A21" s="31"/>
      <c r="B21" s="6"/>
      <c r="C21" s="7"/>
      <c r="D21" s="132"/>
      <c r="E21" s="132"/>
      <c r="F21" s="95" t="b">
        <f>IF(ISBLANK([1]!FarmUnit[[#This Row],[1. ID interna de la finca*]]),"",IF(ISERROR(MATCH([1]!FarmUnit[[#This Row],[1. ID interna de la finca*]],[1]!GroupMember[1. ID interna del  miembro del grupo*],0)),FALSE,TRUE))</f>
        <v>0</v>
      </c>
      <c r="G21" s="4" t="str">
        <f t="shared" si="0"/>
        <v/>
      </c>
      <c r="H21" s="4" t="str">
        <f t="shared" si="1"/>
        <v/>
      </c>
      <c r="I21" s="19" t="str">
        <f t="array" ref="I21">IF(ISBLANK(C21),"",IF(C21=MAX(IF(FarmUnit[1. ID interna única de la finca(número asignado por la Gerencia de la finca)]=A21,FarmUnit[3. Área de la unidad de finca (ha)*])),"!","-"))</f>
        <v/>
      </c>
    </row>
    <row r="22" spans="1:9" ht="13.8" x14ac:dyDescent="0.3">
      <c r="A22" s="31"/>
      <c r="B22" s="6"/>
      <c r="C22" s="7"/>
      <c r="D22" s="132"/>
      <c r="E22" s="132"/>
      <c r="F22" s="95" t="b">
        <f>IF(ISBLANK([1]!FarmUnit[[#This Row],[1. ID interna de la finca*]]),"",IF(ISERROR(MATCH([1]!FarmUnit[[#This Row],[1. ID interna de la finca*]],[1]!GroupMember[1. ID interna del  miembro del grupo*],0)),FALSE,TRUE))</f>
        <v>0</v>
      </c>
      <c r="G22" s="4" t="str">
        <f t="shared" si="0"/>
        <v/>
      </c>
      <c r="H22" s="4" t="str">
        <f t="shared" si="1"/>
        <v/>
      </c>
      <c r="I22" s="19" t="str">
        <f t="array" ref="I22">IF(ISBLANK(C22),"",IF(C22=MAX(IF(FarmUnit[1. ID interna única de la finca(número asignado por la Gerencia de la finca)]=A22,FarmUnit[3. Área de la unidad de finca (ha)*])),"!","-"))</f>
        <v/>
      </c>
    </row>
    <row r="23" spans="1:9" ht="13.8" x14ac:dyDescent="0.3">
      <c r="A23" s="31"/>
      <c r="B23" s="6"/>
      <c r="C23" s="7"/>
      <c r="D23" s="132"/>
      <c r="E23" s="132"/>
      <c r="F23" s="95" t="b">
        <f>IF(ISBLANK([1]!FarmUnit[[#This Row],[1. ID interna de la finca*]]),"",IF(ISERROR(MATCH([1]!FarmUnit[[#This Row],[1. ID interna de la finca*]],[1]!GroupMember[1. ID interna del  miembro del grupo*],0)),FALSE,TRUE))</f>
        <v>0</v>
      </c>
      <c r="G23" s="4" t="str">
        <f t="shared" si="0"/>
        <v/>
      </c>
      <c r="H23" s="4" t="str">
        <f t="shared" si="1"/>
        <v/>
      </c>
      <c r="I23" s="19" t="str">
        <f t="array" ref="I23">IF(ISBLANK(C23),"",IF(C23=MAX(IF(FarmUnit[1. ID interna única de la finca(número asignado por la Gerencia de la finca)]=A23,FarmUnit[3. Área de la unidad de finca (ha)*])),"!","-"))</f>
        <v/>
      </c>
    </row>
    <row r="24" spans="1:9" ht="13.8" x14ac:dyDescent="0.3">
      <c r="A24" s="31"/>
      <c r="B24" s="6"/>
      <c r="C24" s="7"/>
      <c r="D24" s="132"/>
      <c r="E24" s="132"/>
      <c r="F24" s="95" t="b">
        <f>IF(ISBLANK([1]!FarmUnit[[#This Row],[1. ID interna de la finca*]]),"",IF(ISERROR(MATCH([1]!FarmUnit[[#This Row],[1. ID interna de la finca*]],[1]!GroupMember[1. ID interna del  miembro del grupo*],0)),FALSE,TRUE))</f>
        <v>0</v>
      </c>
      <c r="G24" s="4" t="str">
        <f t="shared" si="0"/>
        <v/>
      </c>
      <c r="H24" s="4" t="str">
        <f t="shared" si="1"/>
        <v/>
      </c>
      <c r="I24" s="19" t="str">
        <f t="array" ref="I24">IF(ISBLANK(C24),"",IF(C24=MAX(IF(FarmUnit[1. ID interna única de la finca(número asignado por la Gerencia de la finca)]=A24,FarmUnit[3. Área de la unidad de finca (ha)*])),"!","-"))</f>
        <v/>
      </c>
    </row>
    <row r="25" spans="1:9" ht="13.8" x14ac:dyDescent="0.3">
      <c r="A25" s="31"/>
      <c r="B25" s="6"/>
      <c r="C25" s="7"/>
      <c r="D25" s="132"/>
      <c r="E25" s="132"/>
      <c r="F25" s="95" t="b">
        <f>IF(ISBLANK([1]!FarmUnit[[#This Row],[1. ID interna de la finca*]]),"",IF(ISERROR(MATCH([1]!FarmUnit[[#This Row],[1. ID interna de la finca*]],[1]!GroupMember[1. ID interna del  miembro del grupo*],0)),FALSE,TRUE))</f>
        <v>0</v>
      </c>
      <c r="G25" s="4" t="str">
        <f t="shared" si="0"/>
        <v/>
      </c>
      <c r="H25" s="4" t="str">
        <f t="shared" si="1"/>
        <v/>
      </c>
      <c r="I25" s="19" t="str">
        <f t="array" ref="I25">IF(ISBLANK(C25),"",IF(C25=MAX(IF(FarmUnit[1. ID interna única de la finca(número asignado por la Gerencia de la finca)]=A25,FarmUnit[3. Área de la unidad de finca (ha)*])),"!","-"))</f>
        <v/>
      </c>
    </row>
    <row r="26" spans="1:9" ht="13.8" x14ac:dyDescent="0.3">
      <c r="A26" s="31"/>
      <c r="B26" s="6"/>
      <c r="C26" s="7"/>
      <c r="D26" s="132"/>
      <c r="E26" s="132"/>
      <c r="F26" s="95" t="b">
        <f>IF(ISBLANK([1]!FarmUnit[[#This Row],[1. ID interna de la finca*]]),"",IF(ISERROR(MATCH([1]!FarmUnit[[#This Row],[1. ID interna de la finca*]],[1]!GroupMember[1. ID interna del  miembro del grupo*],0)),FALSE,TRUE))</f>
        <v>0</v>
      </c>
      <c r="G26" s="4" t="str">
        <f t="shared" si="0"/>
        <v/>
      </c>
      <c r="H26" s="4" t="str">
        <f t="shared" si="1"/>
        <v/>
      </c>
      <c r="I26" s="19" t="str">
        <f t="array" ref="I26">IF(ISBLANK(C26),"",IF(C26=MAX(IF(FarmUnit[1. ID interna única de la finca(número asignado por la Gerencia de la finca)]=A26,FarmUnit[3. Área de la unidad de finca (ha)*])),"!","-"))</f>
        <v/>
      </c>
    </row>
    <row r="27" spans="1:9" ht="13.8" x14ac:dyDescent="0.3">
      <c r="A27" s="31"/>
      <c r="B27" s="6"/>
      <c r="C27" s="7"/>
      <c r="D27" s="132"/>
      <c r="E27" s="132"/>
      <c r="F27" s="95" t="b">
        <f>IF(ISBLANK([1]!FarmUnit[[#This Row],[1. ID interna de la finca*]]),"",IF(ISERROR(MATCH([1]!FarmUnit[[#This Row],[1. ID interna de la finca*]],[1]!GroupMember[1. ID interna del  miembro del grupo*],0)),FALSE,TRUE))</f>
        <v>0</v>
      </c>
      <c r="G27" s="4" t="str">
        <f t="shared" si="0"/>
        <v/>
      </c>
      <c r="H27" s="4" t="str">
        <f t="shared" si="1"/>
        <v/>
      </c>
      <c r="I27" s="19" t="str">
        <f t="array" ref="I27">IF(ISBLANK(C27),"",IF(C27=MAX(IF(FarmUnit[1. ID interna única de la finca(número asignado por la Gerencia de la finca)]=A27,FarmUnit[3. Área de la unidad de finca (ha)*])),"!","-"))</f>
        <v/>
      </c>
    </row>
    <row r="28" spans="1:9" ht="13.8" x14ac:dyDescent="0.3">
      <c r="A28" s="31"/>
      <c r="B28" s="6"/>
      <c r="C28" s="7"/>
      <c r="D28" s="132"/>
      <c r="E28" s="132"/>
      <c r="F28" s="95" t="b">
        <f>IF(ISBLANK([1]!FarmUnit[[#This Row],[1. ID interna de la finca*]]),"",IF(ISERROR(MATCH([1]!FarmUnit[[#This Row],[1. ID interna de la finca*]],[1]!GroupMember[1. ID interna del  miembro del grupo*],0)),FALSE,TRUE))</f>
        <v>0</v>
      </c>
      <c r="G28" s="4" t="str">
        <f t="shared" si="0"/>
        <v/>
      </c>
      <c r="H28" s="4" t="str">
        <f t="shared" si="1"/>
        <v/>
      </c>
      <c r="I28" s="19" t="str">
        <f t="array" ref="I28">IF(ISBLANK(C28),"",IF(C28=MAX(IF(FarmUnit[1. ID interna única de la finca(número asignado por la Gerencia de la finca)]=A28,FarmUnit[3. Área de la unidad de finca (ha)*])),"!","-"))</f>
        <v/>
      </c>
    </row>
    <row r="29" spans="1:9" ht="13.8" x14ac:dyDescent="0.3">
      <c r="A29" s="31"/>
      <c r="B29" s="6"/>
      <c r="C29" s="7"/>
      <c r="D29" s="132"/>
      <c r="E29" s="132"/>
      <c r="F29" s="95" t="b">
        <f>IF(ISBLANK([1]!FarmUnit[[#This Row],[1. ID interna de la finca*]]),"",IF(ISERROR(MATCH([1]!FarmUnit[[#This Row],[1. ID interna de la finca*]],[1]!GroupMember[1. ID interna del  miembro del grupo*],0)),FALSE,TRUE))</f>
        <v>0</v>
      </c>
      <c r="G29" s="4" t="str">
        <f t="shared" si="0"/>
        <v/>
      </c>
      <c r="H29" s="4" t="str">
        <f t="shared" si="1"/>
        <v/>
      </c>
      <c r="I29" s="19" t="str">
        <f t="array" ref="I29">IF(ISBLANK(C29),"",IF(C29=MAX(IF(FarmUnit[1. ID interna única de la finca(número asignado por la Gerencia de la finca)]=A29,FarmUnit[3. Área de la unidad de finca (ha)*])),"!","-"))</f>
        <v/>
      </c>
    </row>
    <row r="30" spans="1:9" ht="13.8" x14ac:dyDescent="0.3">
      <c r="A30" s="31"/>
      <c r="B30" s="6"/>
      <c r="C30" s="7"/>
      <c r="D30" s="132"/>
      <c r="E30" s="132"/>
      <c r="F30" s="95" t="b">
        <f>IF(ISBLANK([1]!FarmUnit[[#This Row],[1. ID interna de la finca*]]),"",IF(ISERROR(MATCH([1]!FarmUnit[[#This Row],[1. ID interna de la finca*]],[1]!GroupMember[1. ID interna del  miembro del grupo*],0)),FALSE,TRUE))</f>
        <v>0</v>
      </c>
      <c r="G30" s="4" t="str">
        <f t="shared" si="0"/>
        <v/>
      </c>
      <c r="H30" s="4" t="str">
        <f t="shared" si="1"/>
        <v/>
      </c>
      <c r="I30" s="19" t="str">
        <f t="array" ref="I30">IF(ISBLANK(C30),"",IF(C30=MAX(IF(FarmUnit[1. ID interna única de la finca(número asignado por la Gerencia de la finca)]=A30,FarmUnit[3. Área de la unidad de finca (ha)*])),"!","-"))</f>
        <v/>
      </c>
    </row>
    <row r="31" spans="1:9" ht="13.8" x14ac:dyDescent="0.3">
      <c r="A31" s="31"/>
      <c r="B31" s="6"/>
      <c r="C31" s="7"/>
      <c r="D31" s="132"/>
      <c r="E31" s="132"/>
      <c r="F31" s="95" t="b">
        <f>IF(ISBLANK([1]!FarmUnit[[#This Row],[1. ID interna de la finca*]]),"",IF(ISERROR(MATCH([1]!FarmUnit[[#This Row],[1. ID interna de la finca*]],[1]!GroupMember[1. ID interna del  miembro del grupo*],0)),FALSE,TRUE))</f>
        <v>0</v>
      </c>
      <c r="G31" s="4" t="str">
        <f t="shared" si="0"/>
        <v/>
      </c>
      <c r="H31" s="4" t="str">
        <f t="shared" si="1"/>
        <v/>
      </c>
      <c r="I31" s="19" t="str">
        <f t="array" ref="I31">IF(ISBLANK(C31),"",IF(C31=MAX(IF(FarmUnit[1. ID interna única de la finca(número asignado por la Gerencia de la finca)]=A31,FarmUnit[3. Área de la unidad de finca (ha)*])),"!","-"))</f>
        <v/>
      </c>
    </row>
    <row r="32" spans="1:9" ht="13.8" x14ac:dyDescent="0.3">
      <c r="A32" s="31"/>
      <c r="B32" s="6"/>
      <c r="C32" s="7"/>
      <c r="D32" s="132"/>
      <c r="E32" s="132"/>
      <c r="F32" s="95" t="b">
        <f>IF(ISBLANK([1]!FarmUnit[[#This Row],[1. ID interna de la finca*]]),"",IF(ISERROR(MATCH([1]!FarmUnit[[#This Row],[1. ID interna de la finca*]],[1]!GroupMember[1. ID interna del  miembro del grupo*],0)),FALSE,TRUE))</f>
        <v>0</v>
      </c>
      <c r="G32" s="4" t="str">
        <f t="shared" si="0"/>
        <v/>
      </c>
      <c r="H32" s="4" t="str">
        <f t="shared" si="1"/>
        <v/>
      </c>
      <c r="I32" s="19" t="str">
        <f t="array" ref="I32">IF(ISBLANK(C32),"",IF(C32=MAX(IF(FarmUnit[1. ID interna única de la finca(número asignado por la Gerencia de la finca)]=A32,FarmUnit[3. Área de la unidad de finca (ha)*])),"!","-"))</f>
        <v/>
      </c>
    </row>
    <row r="33" spans="1:9" ht="13.8" x14ac:dyDescent="0.3">
      <c r="A33" s="31"/>
      <c r="B33" s="6"/>
      <c r="C33" s="7"/>
      <c r="D33" s="132"/>
      <c r="E33" s="132"/>
      <c r="F33" s="95" t="b">
        <f>IF(ISBLANK([1]!FarmUnit[[#This Row],[1. ID interna de la finca*]]),"",IF(ISERROR(MATCH([1]!FarmUnit[[#This Row],[1. ID interna de la finca*]],[1]!GroupMember[1. ID interna del  miembro del grupo*],0)),FALSE,TRUE))</f>
        <v>0</v>
      </c>
      <c r="G33" s="4" t="str">
        <f t="shared" si="0"/>
        <v/>
      </c>
      <c r="H33" s="4" t="str">
        <f t="shared" si="1"/>
        <v/>
      </c>
      <c r="I33" s="19" t="str">
        <f t="array" ref="I33">IF(ISBLANK(C33),"",IF(C33=MAX(IF(FarmUnit[1. ID interna única de la finca(número asignado por la Gerencia de la finca)]=A33,FarmUnit[3. Área de la unidad de finca (ha)*])),"!","-"))</f>
        <v/>
      </c>
    </row>
    <row r="34" spans="1:9" ht="13.8" x14ac:dyDescent="0.3">
      <c r="A34" s="31"/>
      <c r="B34" s="6"/>
      <c r="C34" s="7"/>
      <c r="D34" s="132"/>
      <c r="E34" s="132"/>
      <c r="F34" s="95" t="b">
        <f>IF(ISBLANK([1]!FarmUnit[[#This Row],[1. ID interna de la finca*]]),"",IF(ISERROR(MATCH([1]!FarmUnit[[#This Row],[1. ID interna de la finca*]],[1]!GroupMember[1. ID interna del  miembro del grupo*],0)),FALSE,TRUE))</f>
        <v>0</v>
      </c>
      <c r="G34" s="4" t="str">
        <f t="shared" si="0"/>
        <v/>
      </c>
      <c r="H34" s="4" t="str">
        <f t="shared" si="1"/>
        <v/>
      </c>
      <c r="I34" s="19" t="str">
        <f t="array" ref="I34">IF(ISBLANK(C34),"",IF(C34=MAX(IF(FarmUnit[1. ID interna única de la finca(número asignado por la Gerencia de la finca)]=A34,FarmUnit[3. Área de la unidad de finca (ha)*])),"!","-"))</f>
        <v/>
      </c>
    </row>
    <row r="35" spans="1:9" ht="13.8" x14ac:dyDescent="0.3">
      <c r="A35" s="31"/>
      <c r="B35" s="6"/>
      <c r="C35" s="7"/>
      <c r="D35" s="132"/>
      <c r="E35" s="132"/>
      <c r="F35" s="95" t="b">
        <f>IF(ISBLANK([1]!FarmUnit[[#This Row],[1. ID interna de la finca*]]),"",IF(ISERROR(MATCH([1]!FarmUnit[[#This Row],[1. ID interna de la finca*]],[1]!GroupMember[1. ID interna del  miembro del grupo*],0)),FALSE,TRUE))</f>
        <v>0</v>
      </c>
      <c r="G35" s="4" t="str">
        <f t="shared" si="0"/>
        <v/>
      </c>
      <c r="H35" s="4" t="str">
        <f t="shared" si="1"/>
        <v/>
      </c>
      <c r="I35" s="19" t="str">
        <f t="array" ref="I35">IF(ISBLANK(C35),"",IF(C35=MAX(IF(FarmUnit[1. ID interna única de la finca(número asignado por la Gerencia de la finca)]=A35,FarmUnit[3. Área de la unidad de finca (ha)*])),"!","-"))</f>
        <v/>
      </c>
    </row>
    <row r="36" spans="1:9" ht="13.8" x14ac:dyDescent="0.3">
      <c r="A36" s="31"/>
      <c r="B36" s="6"/>
      <c r="C36" s="7"/>
      <c r="D36" s="132"/>
      <c r="E36" s="132"/>
      <c r="F36" s="95" t="b">
        <f>IF(ISBLANK([1]!FarmUnit[[#This Row],[1. ID interna de la finca*]]),"",IF(ISERROR(MATCH([1]!FarmUnit[[#This Row],[1. ID interna de la finca*]],[1]!GroupMember[1. ID interna del  miembro del grupo*],0)),FALSE,TRUE))</f>
        <v>0</v>
      </c>
      <c r="G36" s="4" t="str">
        <f t="shared" si="0"/>
        <v/>
      </c>
      <c r="H36" s="4" t="str">
        <f t="shared" si="1"/>
        <v/>
      </c>
      <c r="I36" s="19" t="str">
        <f t="array" ref="I36">IF(ISBLANK(C36),"",IF(C36=MAX(IF(FarmUnit[1. ID interna única de la finca(número asignado por la Gerencia de la finca)]=A36,FarmUnit[3. Área de la unidad de finca (ha)*])),"!","-"))</f>
        <v/>
      </c>
    </row>
    <row r="37" spans="1:9" ht="13.8" x14ac:dyDescent="0.3">
      <c r="A37" s="31"/>
      <c r="B37" s="6"/>
      <c r="C37" s="7"/>
      <c r="D37" s="132"/>
      <c r="E37" s="132"/>
      <c r="F37" s="95" t="b">
        <f>IF(ISBLANK([1]!FarmUnit[[#This Row],[1. ID interna de la finca*]]),"",IF(ISERROR(MATCH([1]!FarmUnit[[#This Row],[1. ID interna de la finca*]],[1]!GroupMember[1. ID interna del  miembro del grupo*],0)),FALSE,TRUE))</f>
        <v>0</v>
      </c>
      <c r="G37" s="4" t="str">
        <f t="shared" si="0"/>
        <v/>
      </c>
      <c r="H37" s="4" t="str">
        <f t="shared" si="1"/>
        <v/>
      </c>
      <c r="I37" s="19" t="str">
        <f t="array" ref="I37">IF(ISBLANK(C37),"",IF(C37=MAX(IF(FarmUnit[1. ID interna única de la finca(número asignado por la Gerencia de la finca)]=A37,FarmUnit[3. Área de la unidad de finca (ha)*])),"!","-"))</f>
        <v/>
      </c>
    </row>
    <row r="38" spans="1:9" ht="13.8" x14ac:dyDescent="0.3">
      <c r="A38" s="31"/>
      <c r="B38" s="6"/>
      <c r="C38" s="7"/>
      <c r="D38" s="132"/>
      <c r="E38" s="132"/>
      <c r="F38" s="95" t="b">
        <f>IF(ISBLANK([1]!FarmUnit[[#This Row],[1. ID interna de la finca*]]),"",IF(ISERROR(MATCH([1]!FarmUnit[[#This Row],[1. ID interna de la finca*]],[1]!GroupMember[1. ID interna del  miembro del grupo*],0)),FALSE,TRUE))</f>
        <v>0</v>
      </c>
      <c r="G38" s="4" t="str">
        <f t="shared" si="0"/>
        <v/>
      </c>
      <c r="H38" s="4" t="str">
        <f t="shared" si="1"/>
        <v/>
      </c>
      <c r="I38" s="19" t="str">
        <f t="array" ref="I38">IF(ISBLANK(C38),"",IF(C38=MAX(IF(FarmUnit[1. ID interna única de la finca(número asignado por la Gerencia de la finca)]=A38,FarmUnit[3. Área de la unidad de finca (ha)*])),"!","-"))</f>
        <v/>
      </c>
    </row>
    <row r="39" spans="1:9" ht="13.8" x14ac:dyDescent="0.3">
      <c r="A39" s="31"/>
      <c r="B39" s="6"/>
      <c r="C39" s="7"/>
      <c r="D39" s="132"/>
      <c r="E39" s="132"/>
      <c r="F39" s="95" t="b">
        <f>IF(ISBLANK([1]!FarmUnit[[#This Row],[1. ID interna de la finca*]]),"",IF(ISERROR(MATCH([1]!FarmUnit[[#This Row],[1. ID interna de la finca*]],[1]!GroupMember[1. ID interna del  miembro del grupo*],0)),FALSE,TRUE))</f>
        <v>0</v>
      </c>
      <c r="G39" s="4" t="str">
        <f t="shared" si="0"/>
        <v/>
      </c>
      <c r="H39" s="4" t="str">
        <f t="shared" si="1"/>
        <v/>
      </c>
      <c r="I39" s="19" t="str">
        <f t="array" ref="I39">IF(ISBLANK(C39),"",IF(C39=MAX(IF(FarmUnit[1. ID interna única de la finca(número asignado por la Gerencia de la finca)]=A39,FarmUnit[3. Área de la unidad de finca (ha)*])),"!","-"))</f>
        <v/>
      </c>
    </row>
    <row r="40" spans="1:9" ht="13.8" x14ac:dyDescent="0.3">
      <c r="A40" s="31"/>
      <c r="B40" s="6"/>
      <c r="C40" s="7"/>
      <c r="D40" s="132"/>
      <c r="E40" s="132"/>
      <c r="F40" s="95" t="b">
        <f>IF(ISBLANK([1]!FarmUnit[[#This Row],[1. ID interna de la finca*]]),"",IF(ISERROR(MATCH([1]!FarmUnit[[#This Row],[1. ID interna de la finca*]],[1]!GroupMember[1. ID interna del  miembro del grupo*],0)),FALSE,TRUE))</f>
        <v>0</v>
      </c>
      <c r="G40" s="4" t="str">
        <f t="shared" si="0"/>
        <v/>
      </c>
      <c r="H40" s="4" t="str">
        <f t="shared" si="1"/>
        <v/>
      </c>
      <c r="I40" s="19" t="str">
        <f t="array" ref="I40">IF(ISBLANK(C40),"",IF(C40=MAX(IF(FarmUnit[1. ID interna única de la finca(número asignado por la Gerencia de la finca)]=A40,FarmUnit[3. Área de la unidad de finca (ha)*])),"!","-"))</f>
        <v/>
      </c>
    </row>
    <row r="41" spans="1:9" ht="13.8" x14ac:dyDescent="0.3">
      <c r="A41" s="31"/>
      <c r="B41" s="6"/>
      <c r="C41" s="7"/>
      <c r="D41" s="132"/>
      <c r="E41" s="132"/>
      <c r="F41" s="95" t="b">
        <f>IF(ISBLANK([1]!FarmUnit[[#This Row],[1. ID interna de la finca*]]),"",IF(ISERROR(MATCH([1]!FarmUnit[[#This Row],[1. ID interna de la finca*]],[1]!GroupMember[1. ID interna del  miembro del grupo*],0)),FALSE,TRUE))</f>
        <v>0</v>
      </c>
      <c r="G41" s="4" t="str">
        <f t="shared" si="0"/>
        <v/>
      </c>
      <c r="H41" s="4" t="str">
        <f t="shared" si="1"/>
        <v/>
      </c>
      <c r="I41" s="19" t="str">
        <f t="array" ref="I41">IF(ISBLANK(C41),"",IF(C41=MAX(IF(FarmUnit[1. ID interna única de la finca(número asignado por la Gerencia de la finca)]=A41,FarmUnit[3. Área de la unidad de finca (ha)*])),"!","-"))</f>
        <v/>
      </c>
    </row>
    <row r="42" spans="1:9" ht="13.8" x14ac:dyDescent="0.3">
      <c r="A42" s="31"/>
      <c r="B42" s="6"/>
      <c r="C42" s="7"/>
      <c r="D42" s="132"/>
      <c r="E42" s="132"/>
      <c r="F42" s="95" t="b">
        <f>IF(ISBLANK([1]!FarmUnit[[#This Row],[1. ID interna de la finca*]]),"",IF(ISERROR(MATCH([1]!FarmUnit[[#This Row],[1. ID interna de la finca*]],[1]!GroupMember[1. ID interna del  miembro del grupo*],0)),FALSE,TRUE))</f>
        <v>0</v>
      </c>
      <c r="G42" s="4" t="str">
        <f t="shared" si="0"/>
        <v/>
      </c>
      <c r="H42" s="4" t="str">
        <f t="shared" si="1"/>
        <v/>
      </c>
      <c r="I42" s="19" t="str">
        <f t="array" ref="I42">IF(ISBLANK(C42),"",IF(C42=MAX(IF(FarmUnit[1. ID interna única de la finca(número asignado por la Gerencia de la finca)]=A42,FarmUnit[3. Área de la unidad de finca (ha)*])),"!","-"))</f>
        <v/>
      </c>
    </row>
    <row r="43" spans="1:9" ht="13.8" x14ac:dyDescent="0.3">
      <c r="A43" s="31"/>
      <c r="B43" s="6"/>
      <c r="C43" s="7"/>
      <c r="D43" s="132"/>
      <c r="E43" s="132"/>
      <c r="F43" s="95" t="b">
        <f>IF(ISBLANK([1]!FarmUnit[[#This Row],[1. ID interna de la finca*]]),"",IF(ISERROR(MATCH([1]!FarmUnit[[#This Row],[1. ID interna de la finca*]],[1]!GroupMember[1. ID interna del  miembro del grupo*],0)),FALSE,TRUE))</f>
        <v>0</v>
      </c>
      <c r="G43" s="4" t="str">
        <f t="shared" si="0"/>
        <v/>
      </c>
      <c r="H43" s="4" t="str">
        <f t="shared" si="1"/>
        <v/>
      </c>
      <c r="I43" s="19" t="str">
        <f t="array" ref="I43">IF(ISBLANK(C43),"",IF(C43=MAX(IF(FarmUnit[1. ID interna única de la finca(número asignado por la Gerencia de la finca)]=A43,FarmUnit[3. Área de la unidad de finca (ha)*])),"!","-"))</f>
        <v/>
      </c>
    </row>
    <row r="44" spans="1:9" ht="13.8" x14ac:dyDescent="0.3">
      <c r="A44" s="31"/>
      <c r="B44" s="6"/>
      <c r="C44" s="7"/>
      <c r="D44" s="132"/>
      <c r="E44" s="132"/>
      <c r="F44" s="95" t="b">
        <f>IF(ISBLANK([1]!FarmUnit[[#This Row],[1. ID interna de la finca*]]),"",IF(ISERROR(MATCH([1]!FarmUnit[[#This Row],[1. ID interna de la finca*]],[1]!GroupMember[1. ID interna del  miembro del grupo*],0)),FALSE,TRUE))</f>
        <v>0</v>
      </c>
      <c r="G44" s="4" t="str">
        <f t="shared" si="0"/>
        <v/>
      </c>
      <c r="H44" s="4" t="str">
        <f t="shared" si="1"/>
        <v/>
      </c>
      <c r="I44" s="19" t="str">
        <f t="array" ref="I44">IF(ISBLANK(C44),"",IF(C44=MAX(IF(FarmUnit[1. ID interna única de la finca(número asignado por la Gerencia de la finca)]=A44,FarmUnit[3. Área de la unidad de finca (ha)*])),"!","-"))</f>
        <v/>
      </c>
    </row>
    <row r="45" spans="1:9" ht="13.8" x14ac:dyDescent="0.3">
      <c r="A45" s="31"/>
      <c r="B45" s="6"/>
      <c r="C45" s="7"/>
      <c r="D45" s="132"/>
      <c r="E45" s="132"/>
      <c r="F45" s="95" t="b">
        <f>IF(ISBLANK([1]!FarmUnit[[#This Row],[1. ID interna de la finca*]]),"",IF(ISERROR(MATCH([1]!FarmUnit[[#This Row],[1. ID interna de la finca*]],[1]!GroupMember[1. ID interna del  miembro del grupo*],0)),FALSE,TRUE))</f>
        <v>0</v>
      </c>
      <c r="G45" s="4" t="str">
        <f t="shared" si="0"/>
        <v/>
      </c>
      <c r="H45" s="4" t="str">
        <f t="shared" si="1"/>
        <v/>
      </c>
      <c r="I45" s="19" t="str">
        <f t="array" ref="I45">IF(ISBLANK(C45),"",IF(C45=MAX(IF(FarmUnit[1. ID interna única de la finca(número asignado por la Gerencia de la finca)]=A45,FarmUnit[3. Área de la unidad de finca (ha)*])),"!","-"))</f>
        <v/>
      </c>
    </row>
    <row r="46" spans="1:9" ht="13.8" x14ac:dyDescent="0.3">
      <c r="A46" s="31"/>
      <c r="B46" s="6"/>
      <c r="C46" s="7"/>
      <c r="D46" s="132"/>
      <c r="E46" s="132"/>
      <c r="F46" s="95" t="b">
        <f>IF(ISBLANK([1]!FarmUnit[[#This Row],[1. ID interna de la finca*]]),"",IF(ISERROR(MATCH([1]!FarmUnit[[#This Row],[1. ID interna de la finca*]],[1]!GroupMember[1. ID interna del  miembro del grupo*],0)),FALSE,TRUE))</f>
        <v>0</v>
      </c>
      <c r="G46" s="4" t="str">
        <f t="shared" si="0"/>
        <v/>
      </c>
      <c r="H46" s="4" t="str">
        <f t="shared" si="1"/>
        <v/>
      </c>
      <c r="I46" s="19" t="str">
        <f t="array" ref="I46">IF(ISBLANK(C46),"",IF(C46=MAX(IF(FarmUnit[1. ID interna única de la finca(número asignado por la Gerencia de la finca)]=A46,FarmUnit[3. Área de la unidad de finca (ha)*])),"!","-"))</f>
        <v/>
      </c>
    </row>
    <row r="47" spans="1:9" ht="13.8" x14ac:dyDescent="0.3">
      <c r="A47" s="31"/>
      <c r="B47" s="6"/>
      <c r="C47" s="7"/>
      <c r="D47" s="132"/>
      <c r="E47" s="132"/>
      <c r="F47" s="95" t="b">
        <f>IF(ISBLANK([1]!FarmUnit[[#This Row],[1. ID interna de la finca*]]),"",IF(ISERROR(MATCH([1]!FarmUnit[[#This Row],[1. ID interna de la finca*]],[1]!GroupMember[1. ID interna del  miembro del grupo*],0)),FALSE,TRUE))</f>
        <v>0</v>
      </c>
      <c r="G47" s="4" t="str">
        <f t="shared" si="0"/>
        <v/>
      </c>
      <c r="H47" s="4" t="str">
        <f t="shared" si="1"/>
        <v/>
      </c>
      <c r="I47" s="19" t="str">
        <f t="array" ref="I47">IF(ISBLANK(C47),"",IF(C47=MAX(IF(FarmUnit[1. ID interna única de la finca(número asignado por la Gerencia de la finca)]=A47,FarmUnit[3. Área de la unidad de finca (ha)*])),"!","-"))</f>
        <v/>
      </c>
    </row>
    <row r="48" spans="1:9" ht="13.8" x14ac:dyDescent="0.3">
      <c r="A48" s="31"/>
      <c r="B48" s="6"/>
      <c r="C48" s="7"/>
      <c r="D48" s="132"/>
      <c r="E48" s="132"/>
      <c r="F48" s="95" t="b">
        <f>IF(ISBLANK([1]!FarmUnit[[#This Row],[1. ID interna de la finca*]]),"",IF(ISERROR(MATCH([1]!FarmUnit[[#This Row],[1. ID interna de la finca*]],[1]!GroupMember[1. ID interna del  miembro del grupo*],0)),FALSE,TRUE))</f>
        <v>0</v>
      </c>
      <c r="G48" s="4" t="str">
        <f t="shared" si="0"/>
        <v/>
      </c>
      <c r="H48" s="4" t="str">
        <f t="shared" si="1"/>
        <v/>
      </c>
      <c r="I48" s="19" t="str">
        <f t="array" ref="I48">IF(ISBLANK(C48),"",IF(C48=MAX(IF(FarmUnit[1. ID interna única de la finca(número asignado por la Gerencia de la finca)]=A48,FarmUnit[3. Área de la unidad de finca (ha)*])),"!","-"))</f>
        <v/>
      </c>
    </row>
    <row r="49" spans="1:9" ht="13.8" x14ac:dyDescent="0.3">
      <c r="A49" s="31"/>
      <c r="B49" s="6"/>
      <c r="C49" s="7"/>
      <c r="D49" s="132"/>
      <c r="E49" s="132"/>
      <c r="F49" s="95" t="b">
        <f>IF(ISBLANK([1]!FarmUnit[[#This Row],[1. ID interna de la finca*]]),"",IF(ISERROR(MATCH([1]!FarmUnit[[#This Row],[1. ID interna de la finca*]],[1]!GroupMember[1. ID interna del  miembro del grupo*],0)),FALSE,TRUE))</f>
        <v>0</v>
      </c>
      <c r="G49" s="4" t="str">
        <f t="shared" si="0"/>
        <v/>
      </c>
      <c r="H49" s="4" t="str">
        <f t="shared" si="1"/>
        <v/>
      </c>
      <c r="I49" s="19" t="str">
        <f t="array" ref="I49">IF(ISBLANK(C49),"",IF(C49=MAX(IF(FarmUnit[1. ID interna única de la finca(número asignado por la Gerencia de la finca)]=A49,FarmUnit[3. Área de la unidad de finca (ha)*])),"!","-"))</f>
        <v/>
      </c>
    </row>
    <row r="50" spans="1:9" ht="13.8" x14ac:dyDescent="0.3">
      <c r="A50" s="32"/>
      <c r="B50" s="33"/>
      <c r="C50" s="34"/>
      <c r="D50" s="133"/>
      <c r="E50" s="133"/>
      <c r="F50" s="96" t="b">
        <f>IF(ISBLANK([1]!FarmUnit[[#This Row],[1. ID interna de la finca*]]),"",IF(ISERROR(MATCH([1]!FarmUnit[[#This Row],[1. ID interna de la finca*]],[1]!GroupMember[1. ID interna del  miembro del grupo*],0)),FALSE,TRUE))</f>
        <v>0</v>
      </c>
      <c r="G50" s="35" t="str">
        <f t="shared" si="0"/>
        <v/>
      </c>
      <c r="H50" s="35" t="str">
        <f t="shared" si="1"/>
        <v/>
      </c>
      <c r="I50" s="19" t="str">
        <f t="array" ref="I50">IF(ISBLANK(C50),"",IF(C50=MAX(IF(FarmUnit[1. ID interna única de la finca(número asignado por la Gerencia de la finca)]=A50,FarmUnit[3. Área de la unidad de finca (ha)*])),"!","-"))</f>
        <v/>
      </c>
    </row>
  </sheetData>
  <protectedRanges>
    <protectedRange algorithmName="SHA-512" hashValue="RS81NFiMR1QsRpz2rzEn4gqVf2ABO2eVoQOiH3t6WiBj63ekAOrY6QDJ72EVm5su8oqQ/ykNrHTnv7G2cuGd9g==" saltValue="uaJ84xAAjRl5R2j/Q/L0bg==" spinCount="100000" sqref="G1:I50" name="DataValFU"/>
  </protectedRanges>
  <mergeCells count="2">
    <mergeCell ref="A1:E1"/>
    <mergeCell ref="G1:I1"/>
  </mergeCells>
  <phoneticPr fontId="18" type="noConversion"/>
  <conditionalFormatting sqref="I3:I50">
    <cfRule type="cellIs" dxfId="35" priority="30" operator="equal">
      <formula>"!"</formula>
    </cfRule>
  </conditionalFormatting>
  <conditionalFormatting sqref="H3:H50">
    <cfRule type="cellIs" dxfId="34" priority="17" operator="lessThan">
      <formula>-180</formula>
    </cfRule>
    <cfRule type="cellIs" dxfId="33" priority="27" operator="greaterThan">
      <formula>180</formula>
    </cfRule>
    <cfRule type="cellIs" dxfId="32" priority="28" operator="between">
      <formula>-180</formula>
      <formula>180</formula>
    </cfRule>
    <cfRule type="cellIs" dxfId="31" priority="29" operator="equal">
      <formula>0</formula>
    </cfRule>
  </conditionalFormatting>
  <conditionalFormatting sqref="G3:G50">
    <cfRule type="cellIs" dxfId="30" priority="3" operator="between">
      <formula>-30</formula>
      <formula>30</formula>
    </cfRule>
    <cfRule type="cellIs" dxfId="29" priority="14" operator="lessThan">
      <formula>-90</formula>
    </cfRule>
    <cfRule type="cellIs" dxfId="28" priority="16" operator="greaterThan">
      <formula>90</formula>
    </cfRule>
    <cfRule type="cellIs" dxfId="27" priority="31" operator="lessThan">
      <formula>-30</formula>
    </cfRule>
    <cfRule type="cellIs" dxfId="26" priority="66" operator="greaterThan">
      <formula>30</formula>
    </cfRule>
  </conditionalFormatting>
  <conditionalFormatting sqref="F21:F50">
    <cfRule type="containsText" dxfId="25" priority="2" operator="containsText" text="FALSE">
      <formula>NOT(ISERROR(SEARCH("FALSE",F21)))</formula>
    </cfRule>
  </conditionalFormatting>
  <conditionalFormatting sqref="F3:F20">
    <cfRule type="containsText" dxfId="1" priority="1" operator="containsText" text="FALSE">
      <formula>NOT(ISERROR(SEARCH("FALSE",F3)))</formula>
    </cfRule>
  </conditionalFormatting>
  <dataValidations count="9">
    <dataValidation errorStyle="information" allowBlank="1" showInputMessage="1" showErrorMessage="1" sqref="G3:I50" xr:uid="{00000000-0002-0000-0300-000000000000}"/>
    <dataValidation allowBlank="1" showInputMessage="1" showErrorMessage="1" promptTitle="Atención" prompt="¡Es obligatorio proporcionar un punto de GPS para la unidad de finca más grande de cada miembro del grupo!  _x000a_Por favor use un formato de números, con 4 o más decimales._x000a_XX.XXXX o XX,XXXX_x000a_" sqref="E2" xr:uid="{00000000-0002-0000-0300-000001000000}"/>
    <dataValidation allowBlank="1" showInputMessage="1" showErrorMessage="1" promptTitle="-90 a 90" prompt="Si la celda está en rojo, está incorrecta. Por favor corrija los datos._x000a_Verifique que esté empleando el decimal correcto (, o .)_x000a_Si la celda muestra demasiados decimales “0”, por favor asegure que emplea datos más precisos._x000a__x000a_" sqref="G2" xr:uid="{00000000-0002-0000-0300-000002000000}"/>
    <dataValidation allowBlank="1" showInputMessage="1" showErrorMessage="1" promptTitle="-180 a 180" prompt="Si la celda está en rojo, está incorrecta. Por favor corrija los datos._x000a_Verifique que esté empleando el decimal correcto (, o .)_x000a_Si la celda muestra demasiados decimales “0”, por favor asegure que emplea datos más precisos._x000a_" sqref="H2" xr:uid="{00000000-0002-0000-0300-000003000000}"/>
    <dataValidation allowBlank="1" showInputMessage="1" showErrorMessage="1" promptTitle="! = unidad de finca más grande" prompt="Si una finca tiene múltiples unidades de finca, la geolocalización se proporcionará para la unidad de finca más grande que tiene cultivo certificado (Requisito de finca 1.2.12). ! indica la unidad de finca más grande para la misma ID de miembro de un grup" sqref="I2" xr:uid="{00000000-0002-0000-0300-000004000000}"/>
    <dataValidation allowBlank="1" showInputMessage="1" showErrorMessage="1" promptTitle="Valor obligatorio" prompt="Asegure que emplea la misma ID presentada en la pestaña 1, Miembros del grupo, columna 1. Si un miembro tiene más de una unidad de finca de producto certificado, repita la ID en tantas filas como haya unidades de finca." sqref="A2" xr:uid="{00000000-0002-0000-0300-000005000000}"/>
    <dataValidation allowBlank="1" showInputMessage="1" showErrorMessage="1" promptTitle="Información obligatoria" prompt="El área de la unidad especifica de finca. La suma de todas las unidades de finca de un miembro del grupo no debe ser más alto que el Área Total de Finca que se muestra en la pestaña 1. Miembro del grupo. _x000a_Utilice la celda del formato como &quot;número&quot;." sqref="C2" xr:uid="{00000000-0002-0000-0300-000006000000}"/>
    <dataValidation allowBlank="1" showInputMessage="1" showErrorMessage="1" promptTitle="Valor Obligatorio" prompt="Por favor indique aquí la ID de la unidad de finca que emplea en su sistema interno de manejo, por ej. cuando receba datos de geolocalización. Deben de ser únicos para cada unidad de finca. " sqref="B2" xr:uid="{00000000-0002-0000-0300-000007000000}"/>
    <dataValidation allowBlank="1" showInputMessage="1" showErrorMessage="1" promptTitle="Atención" prompt="¡Es obligatorio proporcionar un punto de GPS para la unidad de finca más grande de cada miembro del grupo! Por favor use un formato de números, con 4 o más decimales. XX.XXXX o XX,XXXX. _x000a_" sqref="D2" xr:uid="{00000000-0002-0000-0300-000008000000}"/>
  </dataValidation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2:F37"/>
  <sheetViews>
    <sheetView showGridLines="0" zoomScale="75" zoomScaleNormal="75" workbookViewId="0">
      <selection activeCell="D27" sqref="D27"/>
    </sheetView>
  </sheetViews>
  <sheetFormatPr baseColWidth="10" defaultColWidth="8.77734375" defaultRowHeight="13.8" x14ac:dyDescent="0.25"/>
  <cols>
    <col min="1" max="1" width="43.44140625" style="9" customWidth="1"/>
    <col min="2" max="2" width="45.77734375" style="9" customWidth="1"/>
    <col min="3" max="3" width="25" style="43" customWidth="1"/>
    <col min="4" max="4" width="41.21875" style="9" customWidth="1"/>
    <col min="5" max="5" width="41.21875" style="39" customWidth="1"/>
    <col min="6" max="6" width="20" style="9" customWidth="1"/>
    <col min="7" max="7" width="17" style="9" customWidth="1"/>
    <col min="8" max="18" width="50.77734375" style="9" bestFit="1" customWidth="1"/>
    <col min="19" max="19" width="36.21875" style="9" bestFit="1" customWidth="1"/>
    <col min="20" max="20" width="55.21875" style="9" bestFit="1" customWidth="1"/>
    <col min="21" max="28" width="69.5546875" style="9" bestFit="1" customWidth="1"/>
    <col min="29" max="29" width="32" style="9" bestFit="1" customWidth="1"/>
    <col min="30" max="30" width="74.21875" style="9" bestFit="1" customWidth="1"/>
    <col min="31" max="16384" width="8.77734375" style="9"/>
  </cols>
  <sheetData>
    <row r="2" spans="1:6" s="69" customFormat="1" ht="22.2" thickBot="1" x14ac:dyDescent="0.45">
      <c r="A2" s="68" t="s">
        <v>119</v>
      </c>
      <c r="C2" s="70"/>
      <c r="E2" s="71"/>
    </row>
    <row r="3" spans="1:6" s="69" customFormat="1" ht="21.6" thickTop="1" x14ac:dyDescent="0.35">
      <c r="A3" s="69" t="s">
        <v>120</v>
      </c>
      <c r="C3" s="70"/>
      <c r="E3" s="71"/>
    </row>
    <row r="4" spans="1:6" s="69" customFormat="1" ht="46.2" customHeight="1" x14ac:dyDescent="0.35">
      <c r="A4" s="168" t="s">
        <v>121</v>
      </c>
      <c r="B4" s="168"/>
      <c r="C4" s="168"/>
      <c r="D4" s="168"/>
      <c r="E4" s="168"/>
    </row>
    <row r="6" spans="1:6" ht="17.399999999999999" x14ac:dyDescent="0.3">
      <c r="A6" s="13" t="s">
        <v>122</v>
      </c>
    </row>
    <row r="7" spans="1:6" x14ac:dyDescent="0.25">
      <c r="A7" s="15" t="s">
        <v>123</v>
      </c>
      <c r="B7" s="15" t="s">
        <v>124</v>
      </c>
      <c r="C7" s="44" t="s">
        <v>125</v>
      </c>
      <c r="D7" s="15" t="s">
        <v>126</v>
      </c>
      <c r="E7" s="40" t="s">
        <v>127</v>
      </c>
      <c r="F7" s="15" t="s">
        <v>128</v>
      </c>
    </row>
    <row r="8" spans="1:6" s="61" customFormat="1" ht="59.25" customHeight="1" x14ac:dyDescent="0.25">
      <c r="A8" s="72" t="s">
        <v>129</v>
      </c>
      <c r="B8" s="73" t="s">
        <v>130</v>
      </c>
      <c r="C8" s="74">
        <f t="array" ref="C8">SUMPRODUCT((GroupMember[1. ID interna de la finca. No se permiten duplicados*]&lt;&gt;"")/COUNTIF(GroupMember[1. ID interna de la finca. No se permiten duplicados*],GroupMember[1. ID interna de la finca. No se permiten duplicados*]&amp;""))</f>
        <v>18</v>
      </c>
      <c r="D8" s="75" t="s">
        <v>131</v>
      </c>
      <c r="E8" s="76"/>
      <c r="F8" s="77"/>
    </row>
    <row r="9" spans="1:6" x14ac:dyDescent="0.25">
      <c r="A9" s="18"/>
      <c r="B9" s="18"/>
      <c r="C9" s="45"/>
      <c r="D9" s="18"/>
      <c r="E9" s="41"/>
    </row>
    <row r="10" spans="1:6" ht="17.399999999999999" x14ac:dyDescent="0.3">
      <c r="A10" s="13" t="s">
        <v>132</v>
      </c>
      <c r="B10" s="18"/>
      <c r="C10" s="45"/>
      <c r="D10" s="18"/>
      <c r="E10" s="41"/>
    </row>
    <row r="11" spans="1:6" x14ac:dyDescent="0.25">
      <c r="A11" s="15" t="s">
        <v>123</v>
      </c>
      <c r="B11" s="15" t="s">
        <v>124</v>
      </c>
      <c r="C11" s="44" t="s">
        <v>125</v>
      </c>
      <c r="D11" s="15" t="s">
        <v>126</v>
      </c>
      <c r="E11" s="40" t="s">
        <v>127</v>
      </c>
      <c r="F11" s="15" t="s">
        <v>128</v>
      </c>
    </row>
    <row r="12" spans="1:6" s="61" customFormat="1" ht="45" x14ac:dyDescent="0.25">
      <c r="A12" s="78" t="s">
        <v>133</v>
      </c>
      <c r="B12" s="73" t="s">
        <v>134</v>
      </c>
      <c r="C12" s="74">
        <f>SUMPRODUCT((CertifiedCrop[1. ID interna única de la finca(número asignado por la Gerencia de las fincas)*]&lt;&gt;"")/COUNTIF(CertifiedCrop[1. ID interna única de la finca(número asignado por la Gerencia de las fincas)*],CertifiedCrop[1. ID interna única de la finca(número asignado por la Gerencia de las fincas)*]&amp;""))</f>
        <v>18</v>
      </c>
      <c r="D12" s="75" t="s">
        <v>131</v>
      </c>
      <c r="E12" s="76"/>
      <c r="F12" s="77"/>
    </row>
    <row r="13" spans="1:6" s="61" customFormat="1" ht="30" x14ac:dyDescent="0.25">
      <c r="A13" s="78" t="s">
        <v>135</v>
      </c>
      <c r="B13" s="79" t="s">
        <v>136</v>
      </c>
      <c r="C13" s="74">
        <f t="array" ref="C13">SUMPRODUCT((GroupMember[1. ID interna de la finca. No se permiten duplicados*]&lt;&gt;"")/COUNTIF(GroupMember[1. ID interna de la finca. No se permiten duplicados*],GroupMember[1. ID interna de la finca. No se permiten duplicados*]&amp;""))</f>
        <v>18</v>
      </c>
      <c r="D13" s="73" t="s">
        <v>137</v>
      </c>
      <c r="E13" s="80"/>
      <c r="F13" s="81"/>
    </row>
    <row r="14" spans="1:6" s="61" customFormat="1" ht="30" x14ac:dyDescent="0.25">
      <c r="A14" s="78" t="s">
        <v>138</v>
      </c>
      <c r="B14" s="79" t="s">
        <v>136</v>
      </c>
      <c r="C14" s="74">
        <f t="array" ref="C14">SUMPRODUCT((GroupMember[1. ID interna de la finca. No se permiten duplicados*]&lt;&gt;"")/COUNTIF(GroupMember[1. ID interna de la finca. No se permiten duplicados*],GroupMember[1. ID interna de la finca. No se permiten duplicados*]&amp;""))</f>
        <v>18</v>
      </c>
      <c r="D14" s="73" t="s">
        <v>139</v>
      </c>
      <c r="E14" s="80"/>
      <c r="F14" s="81"/>
    </row>
    <row r="15" spans="1:6" s="61" customFormat="1" ht="45" x14ac:dyDescent="0.25">
      <c r="A15" s="78" t="s">
        <v>140</v>
      </c>
      <c r="B15" s="79" t="s">
        <v>136</v>
      </c>
      <c r="C15" s="74">
        <f t="array" ref="C15">SUMPRODUCT((GroupMember[1. ID interna de la finca. No se permiten duplicados*]&lt;&gt;"")/COUNTIF(GroupMember[1. ID interna de la finca. No se permiten duplicados*],GroupMember[1. ID interna de la finca. No se permiten duplicados*]&amp;""))</f>
        <v>18</v>
      </c>
      <c r="D15" s="73" t="s">
        <v>141</v>
      </c>
      <c r="E15" s="80"/>
      <c r="F15" s="81"/>
    </row>
    <row r="16" spans="1:6" s="61" customFormat="1" ht="30" x14ac:dyDescent="0.25">
      <c r="A16" s="78" t="s">
        <v>142</v>
      </c>
      <c r="B16" s="79" t="s">
        <v>136</v>
      </c>
      <c r="C16" s="74">
        <f t="array" ref="C16">SUMPRODUCT((GroupMember[1. ID interna de la finca. No se permiten duplicados*]&lt;&gt;"")/COUNTIF(GroupMember[1. ID interna de la finca. No se permiten duplicados*],GroupMember[1. ID interna de la finca. No se permiten duplicados*]&amp;""))</f>
        <v>18</v>
      </c>
      <c r="D16" s="73" t="s">
        <v>143</v>
      </c>
      <c r="E16" s="80"/>
      <c r="F16" s="81"/>
    </row>
    <row r="17" spans="1:6" s="61" customFormat="1" ht="45" x14ac:dyDescent="0.25">
      <c r="A17" s="78" t="s">
        <v>144</v>
      </c>
      <c r="B17" s="79" t="s">
        <v>136</v>
      </c>
      <c r="C17" s="74">
        <f t="array" ref="C17">SUMPRODUCT((GroupMember[1. ID interna de la finca. No se permiten duplicados*]&lt;&gt;"")/COUNTIF(GroupMember[1. ID interna de la finca. No se permiten duplicados*],GroupMember[1. ID interna de la finca. No se permiten duplicados*]&amp;""))</f>
        <v>18</v>
      </c>
      <c r="D17" s="73" t="s">
        <v>145</v>
      </c>
      <c r="E17" s="80"/>
      <c r="F17" s="81"/>
    </row>
    <row r="18" spans="1:6" s="61" customFormat="1" ht="30" x14ac:dyDescent="0.25">
      <c r="A18" s="78" t="s">
        <v>146</v>
      </c>
      <c r="B18" s="79" t="s">
        <v>147</v>
      </c>
      <c r="C18" s="74">
        <f t="array" ref="C18">SUMPRODUCT((GroupMember[1. ID interna de la finca. No se permiten duplicados*]&lt;&gt;"")/COUNTIF(GroupMember[1. ID interna de la finca. No se permiten duplicados*],GroupMember[1. ID interna de la finca. No se permiten duplicados*]&amp;""))</f>
        <v>18</v>
      </c>
      <c r="D18" s="73" t="s">
        <v>148</v>
      </c>
      <c r="E18" s="80"/>
      <c r="F18" s="81"/>
    </row>
    <row r="19" spans="1:6" s="61" customFormat="1" ht="30" x14ac:dyDescent="0.25">
      <c r="A19" s="78" t="s">
        <v>149</v>
      </c>
      <c r="B19" s="79" t="s">
        <v>136</v>
      </c>
      <c r="C19" s="74">
        <f t="array" ref="C19">SUMPRODUCT((GroupMember[1. ID interna de la finca. No se permiten duplicados*]&lt;&gt;"")/COUNTIF(GroupMember[1. ID interna de la finca. No se permiten duplicados*],GroupMember[1. ID interna de la finca. No se permiten duplicados*]&amp;""))</f>
        <v>18</v>
      </c>
      <c r="D19" s="73" t="s">
        <v>150</v>
      </c>
      <c r="E19" s="80"/>
      <c r="F19" s="81"/>
    </row>
    <row r="20" spans="1:6" s="61" customFormat="1" ht="45" x14ac:dyDescent="0.25">
      <c r="A20" s="78" t="s">
        <v>151</v>
      </c>
      <c r="B20" s="79" t="s">
        <v>136</v>
      </c>
      <c r="C20" s="74">
        <f t="array" ref="C20">SUMPRODUCT((GroupMember[1. ID interna de la finca. No se permiten duplicados*]&lt;&gt;"")/COUNTIF(GroupMember[1. ID interna de la finca. No se permiten duplicados*],GroupMember[1. ID interna de la finca. No se permiten duplicados*]&amp;""))</f>
        <v>18</v>
      </c>
      <c r="D20" s="73" t="s">
        <v>152</v>
      </c>
      <c r="E20" s="80"/>
      <c r="F20" s="81"/>
    </row>
    <row r="21" spans="1:6" x14ac:dyDescent="0.25">
      <c r="A21" s="18"/>
      <c r="B21" s="18"/>
      <c r="C21" s="45"/>
      <c r="D21" s="18"/>
      <c r="F21" s="18"/>
    </row>
    <row r="22" spans="1:6" ht="14.4" x14ac:dyDescent="0.3">
      <c r="A22" s="12"/>
      <c r="B22" s="12"/>
      <c r="C22" s="46"/>
      <c r="D22" s="12"/>
      <c r="E22" s="42"/>
    </row>
    <row r="23" spans="1:6" ht="17.399999999999999" x14ac:dyDescent="0.3">
      <c r="A23" s="13" t="s">
        <v>153</v>
      </c>
      <c r="B23" s="18"/>
      <c r="C23" s="45"/>
      <c r="D23" s="18"/>
      <c r="E23" s="41"/>
    </row>
    <row r="24" spans="1:6" x14ac:dyDescent="0.25">
      <c r="A24" s="15" t="s">
        <v>123</v>
      </c>
      <c r="B24" s="15" t="s">
        <v>124</v>
      </c>
      <c r="C24" s="44" t="s">
        <v>125</v>
      </c>
      <c r="D24" s="15" t="s">
        <v>126</v>
      </c>
      <c r="E24" s="40" t="s">
        <v>154</v>
      </c>
      <c r="F24" s="15" t="s">
        <v>128</v>
      </c>
    </row>
    <row r="25" spans="1:6" s="61" customFormat="1" ht="30" x14ac:dyDescent="0.25">
      <c r="A25" s="78" t="s">
        <v>155</v>
      </c>
      <c r="B25" s="79" t="s">
        <v>136</v>
      </c>
      <c r="C25" s="74">
        <f t="array" ref="C25">SUMPRODUCT((GroupMember[1. ID interna de la finca. No se permiten duplicados*]&lt;&gt;"")/COUNTIF(GroupMember[1. ID interna de la finca. No se permiten duplicados*],GroupMember[1. ID interna de la finca. No se permiten duplicados*]&amp;""))</f>
        <v>18</v>
      </c>
      <c r="D25" s="73" t="s">
        <v>156</v>
      </c>
      <c r="E25" s="82"/>
      <c r="F25" s="83"/>
    </row>
    <row r="26" spans="1:6" s="61" customFormat="1" ht="45" x14ac:dyDescent="0.25">
      <c r="A26" s="78" t="s">
        <v>157</v>
      </c>
      <c r="B26" s="79" t="s">
        <v>136</v>
      </c>
      <c r="C26" s="74">
        <f t="array" ref="C26">SUMPRODUCT((GroupMember[1. ID interna de la finca. No se permiten duplicados*]&lt;&gt;"")/COUNTIF(GroupMember[1. ID interna de la finca. No se permiten duplicados*],GroupMember[1. ID interna de la finca. No se permiten duplicados*]&amp;""))</f>
        <v>18</v>
      </c>
      <c r="D26" s="73" t="s">
        <v>158</v>
      </c>
      <c r="E26" s="82"/>
      <c r="F26" s="83"/>
    </row>
    <row r="27" spans="1:6" s="61" customFormat="1" ht="30" x14ac:dyDescent="0.25">
      <c r="A27" s="78" t="s">
        <v>159</v>
      </c>
      <c r="B27" s="79" t="s">
        <v>136</v>
      </c>
      <c r="C27" s="74">
        <f t="array" ref="C27">SUMPRODUCT((GroupMember[1. ID interna de la finca. No se permiten duplicados*]&lt;&gt;"")/COUNTIF(GroupMember[1. ID interna de la finca. No se permiten duplicados*],GroupMember[1. ID interna de la finca. No se permiten duplicados*]&amp;""))</f>
        <v>18</v>
      </c>
      <c r="D27" s="79" t="s">
        <v>160</v>
      </c>
      <c r="E27" s="80"/>
      <c r="F27" s="83"/>
    </row>
    <row r="28" spans="1:6" s="61" customFormat="1" ht="60" x14ac:dyDescent="0.25">
      <c r="A28" s="78" t="s">
        <v>161</v>
      </c>
      <c r="B28" s="79" t="s">
        <v>136</v>
      </c>
      <c r="C28" s="74">
        <f t="array" ref="C28">SUMPRODUCT((GroupMember[1. ID interna de la finca. No se permiten duplicados*]&lt;&gt;"")/COUNTIF(GroupMember[1. ID interna de la finca. No se permiten duplicados*],GroupMember[1. ID interna de la finca. No se permiten duplicados*]&amp;""))</f>
        <v>18</v>
      </c>
      <c r="D28" s="79" t="s">
        <v>162</v>
      </c>
      <c r="E28" s="80"/>
      <c r="F28" s="83"/>
    </row>
    <row r="29" spans="1:6" s="61" customFormat="1" ht="45" x14ac:dyDescent="0.25">
      <c r="A29" s="78" t="s">
        <v>163</v>
      </c>
      <c r="B29" s="79" t="s">
        <v>136</v>
      </c>
      <c r="C29" s="74">
        <f t="array" ref="C29">SUMPRODUCT((GroupMember[1. ID interna de la finca. No se permiten duplicados*]&lt;&gt;"")/COUNTIF(GroupMember[1. ID interna de la finca. No se permiten duplicados*],GroupMember[1. ID interna de la finca. No se permiten duplicados*]&amp;""))</f>
        <v>18</v>
      </c>
      <c r="D29" s="79" t="s">
        <v>164</v>
      </c>
      <c r="E29" s="80"/>
      <c r="F29" s="83"/>
    </row>
    <row r="30" spans="1:6" x14ac:dyDescent="0.25">
      <c r="C30" s="9"/>
      <c r="E30" s="9"/>
    </row>
    <row r="31" spans="1:6" x14ac:dyDescent="0.25">
      <c r="C31" s="9"/>
      <c r="E31" s="9"/>
    </row>
    <row r="32" spans="1:6" x14ac:dyDescent="0.25">
      <c r="A32" s="9" t="s">
        <v>165</v>
      </c>
      <c r="C32" s="9"/>
      <c r="E32" s="9"/>
    </row>
    <row r="33" s="9" customFormat="1" x14ac:dyDescent="0.25"/>
    <row r="34" s="9" customFormat="1" x14ac:dyDescent="0.25"/>
    <row r="35" s="9" customFormat="1" x14ac:dyDescent="0.25"/>
    <row r="36" s="9" customFormat="1" x14ac:dyDescent="0.25"/>
    <row r="37" s="9" customFormat="1" x14ac:dyDescent="0.25"/>
  </sheetData>
  <sheetProtection algorithmName="SHA-512" hashValue="7UJDNAAz5SB5RP70kSDmhIG4qAG80VmekyP1g/eQ9ajM9KZoXJ48pYPlihqQqP5HTyEjpo/H3IFhU9FuRBA+PQ==" saltValue="Cgh1kAVWcrhYt5lA75isqQ==" spinCount="100000" sheet="1" autoFilter="0" pivotTables="0"/>
  <mergeCells count="1">
    <mergeCell ref="A4:E4"/>
  </mergeCells>
  <conditionalFormatting sqref="C30:C41 C7:C24">
    <cfRule type="containsText" dxfId="14" priority="52" operator="containsText" text="TRUE">
      <formula>NOT(ISERROR(SEARCH("TRUE",C7)))</formula>
    </cfRule>
    <cfRule type="containsText" dxfId="13" priority="53" operator="containsText" text="FALSE">
      <formula>NOT(ISERROR(SEARCH("FALSE",C7)))</formula>
    </cfRule>
  </conditionalFormatting>
  <conditionalFormatting sqref="C18">
    <cfRule type="cellIs" dxfId="12" priority="15" operator="greaterThan">
      <formula>0</formula>
    </cfRule>
  </conditionalFormatting>
  <conditionalFormatting sqref="C25">
    <cfRule type="containsText" dxfId="11" priority="9" operator="containsText" text="TRUE">
      <formula>NOT(ISERROR(SEARCH("TRUE",C25)))</formula>
    </cfRule>
    <cfRule type="containsText" dxfId="10" priority="10" operator="containsText" text="FALSE">
      <formula>NOT(ISERROR(SEARCH("FALSE",C25)))</formula>
    </cfRule>
  </conditionalFormatting>
  <conditionalFormatting sqref="C26">
    <cfRule type="containsText" dxfId="9" priority="7" operator="containsText" text="TRUE">
      <formula>NOT(ISERROR(SEARCH("TRUE",C26)))</formula>
    </cfRule>
    <cfRule type="containsText" dxfId="8" priority="8" operator="containsText" text="FALSE">
      <formula>NOT(ISERROR(SEARCH("FALSE",C26)))</formula>
    </cfRule>
  </conditionalFormatting>
  <conditionalFormatting sqref="C28">
    <cfRule type="containsText" dxfId="7" priority="5" operator="containsText" text="TRUE">
      <formula>NOT(ISERROR(SEARCH("TRUE",C28)))</formula>
    </cfRule>
    <cfRule type="containsText" dxfId="6" priority="6" operator="containsText" text="FALSE">
      <formula>NOT(ISERROR(SEARCH("FALSE",C28)))</formula>
    </cfRule>
  </conditionalFormatting>
  <conditionalFormatting sqref="C27">
    <cfRule type="containsText" dxfId="5" priority="3" operator="containsText" text="TRUE">
      <formula>NOT(ISERROR(SEARCH("TRUE",C27)))</formula>
    </cfRule>
    <cfRule type="containsText" dxfId="4" priority="4" operator="containsText" text="FALSE">
      <formula>NOT(ISERROR(SEARCH("FALSE",C27)))</formula>
    </cfRule>
  </conditionalFormatting>
  <conditionalFormatting sqref="C29">
    <cfRule type="containsText" dxfId="3" priority="1" operator="containsText" text="TRUE">
      <formula>NOT(ISERROR(SEARCH("TRUE",C29)))</formula>
    </cfRule>
    <cfRule type="containsText" dxfId="2" priority="2" operator="containsText" text="FALSE">
      <formula>NOT(ISERROR(SEARCH("FALSE",C29)))</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2:C29"/>
  <sheetViews>
    <sheetView showGridLines="0" zoomScaleNormal="100" workbookViewId="0">
      <selection activeCell="A7" sqref="A7"/>
    </sheetView>
  </sheetViews>
  <sheetFormatPr baseColWidth="10" defaultColWidth="8.77734375" defaultRowHeight="13.8" x14ac:dyDescent="0.25"/>
  <cols>
    <col min="1" max="1" width="58.77734375" style="9" customWidth="1"/>
    <col min="2" max="2" width="45.21875" style="9" customWidth="1"/>
    <col min="3" max="5" width="50.77734375" style="9" bestFit="1" customWidth="1"/>
    <col min="6" max="6" width="14.5546875" style="9" customWidth="1"/>
    <col min="7" max="7" width="2.77734375" style="9" customWidth="1"/>
    <col min="8" max="18" width="50.77734375" style="9" bestFit="1" customWidth="1"/>
    <col min="19" max="19" width="36.21875" style="9" bestFit="1" customWidth="1"/>
    <col min="20" max="20" width="55.21875" style="9" bestFit="1" customWidth="1"/>
    <col min="21" max="28" width="69.5546875" style="9" bestFit="1" customWidth="1"/>
    <col min="29" max="29" width="32" style="9" bestFit="1" customWidth="1"/>
    <col min="30" max="30" width="74.21875" style="9" bestFit="1" customWidth="1"/>
    <col min="31" max="16384" width="8.77734375" style="9"/>
  </cols>
  <sheetData>
    <row r="2" spans="1:3" ht="20.399999999999999" thickBot="1" x14ac:dyDescent="0.45">
      <c r="A2" s="11" t="s">
        <v>166</v>
      </c>
    </row>
    <row r="3" spans="1:3" ht="14.4" thickTop="1" x14ac:dyDescent="0.25">
      <c r="A3" s="9" t="s">
        <v>167</v>
      </c>
      <c r="C3" s="10"/>
    </row>
    <row r="4" spans="1:3" x14ac:dyDescent="0.25">
      <c r="A4" s="9" t="s">
        <v>168</v>
      </c>
    </row>
    <row r="5" spans="1:3" ht="14.4" x14ac:dyDescent="0.3">
      <c r="A5" s="9" t="s">
        <v>169</v>
      </c>
      <c r="C5" s="30"/>
    </row>
    <row r="6" spans="1:3" ht="17.399999999999999" x14ac:dyDescent="0.3">
      <c r="A6" s="13" t="s">
        <v>170</v>
      </c>
      <c r="B6" s="92" t="s">
        <v>171</v>
      </c>
    </row>
    <row r="7" spans="1:3" x14ac:dyDescent="0.25">
      <c r="A7" s="15" t="s">
        <v>172</v>
      </c>
      <c r="B7" s="15" t="s">
        <v>173</v>
      </c>
    </row>
    <row r="8" spans="1:3" x14ac:dyDescent="0.25">
      <c r="A8" s="14" t="s">
        <v>174</v>
      </c>
      <c r="B8" s="14" t="s">
        <v>175</v>
      </c>
    </row>
    <row r="9" spans="1:3" x14ac:dyDescent="0.25">
      <c r="A9" s="14" t="s">
        <v>176</v>
      </c>
      <c r="B9" s="14" t="s">
        <v>177</v>
      </c>
    </row>
    <row r="10" spans="1:3" ht="27.6" customHeight="1" x14ac:dyDescent="0.25">
      <c r="A10" s="14" t="s">
        <v>178</v>
      </c>
      <c r="B10" s="14" t="s">
        <v>179</v>
      </c>
    </row>
    <row r="11" spans="1:3" ht="25.2" customHeight="1" x14ac:dyDescent="0.25">
      <c r="A11" s="14" t="s">
        <v>180</v>
      </c>
      <c r="B11" s="16" t="s">
        <v>181</v>
      </c>
    </row>
    <row r="12" spans="1:3" x14ac:dyDescent="0.25">
      <c r="A12" s="16" t="s">
        <v>182</v>
      </c>
      <c r="B12" s="16" t="s">
        <v>183</v>
      </c>
    </row>
    <row r="13" spans="1:3" ht="28.2" customHeight="1" x14ac:dyDescent="0.25">
      <c r="A13" s="14" t="s">
        <v>184</v>
      </c>
      <c r="B13" s="14" t="s">
        <v>185</v>
      </c>
    </row>
    <row r="14" spans="1:3" ht="31.95" customHeight="1" x14ac:dyDescent="0.25">
      <c r="A14" s="14" t="s">
        <v>186</v>
      </c>
      <c r="B14" s="14" t="s">
        <v>187</v>
      </c>
    </row>
    <row r="15" spans="1:3" ht="27.6" x14ac:dyDescent="0.25">
      <c r="A15" s="17" t="s">
        <v>188</v>
      </c>
      <c r="B15" s="17" t="s">
        <v>189</v>
      </c>
    </row>
    <row r="16" spans="1:3" x14ac:dyDescent="0.25">
      <c r="A16" s="17" t="s">
        <v>190</v>
      </c>
      <c r="B16" s="17" t="s">
        <v>191</v>
      </c>
    </row>
    <row r="17" spans="1:2" x14ac:dyDescent="0.25">
      <c r="A17" s="17" t="s">
        <v>192</v>
      </c>
      <c r="B17" s="17" t="s">
        <v>193</v>
      </c>
    </row>
    <row r="18" spans="1:2" x14ac:dyDescent="0.25">
      <c r="A18" s="17" t="s">
        <v>194</v>
      </c>
      <c r="B18" s="17" t="s">
        <v>195</v>
      </c>
    </row>
    <row r="19" spans="1:2" x14ac:dyDescent="0.25">
      <c r="A19" s="17" t="s">
        <v>196</v>
      </c>
      <c r="B19" s="17" t="s">
        <v>197</v>
      </c>
    </row>
    <row r="20" spans="1:2" x14ac:dyDescent="0.25">
      <c r="A20" s="17" t="s">
        <v>198</v>
      </c>
      <c r="B20" s="17" t="s">
        <v>199</v>
      </c>
    </row>
    <row r="21" spans="1:2" x14ac:dyDescent="0.25">
      <c r="A21" s="17" t="s">
        <v>200</v>
      </c>
      <c r="B21" s="17" t="s">
        <v>201</v>
      </c>
    </row>
    <row r="22" spans="1:2" ht="27.6" x14ac:dyDescent="0.25">
      <c r="A22" s="17" t="s">
        <v>202</v>
      </c>
      <c r="B22" s="17" t="s">
        <v>203</v>
      </c>
    </row>
    <row r="23" spans="1:2" ht="27.6" x14ac:dyDescent="0.25">
      <c r="A23" s="17" t="s">
        <v>204</v>
      </c>
      <c r="B23" s="17" t="s">
        <v>205</v>
      </c>
    </row>
    <row r="24" spans="1:2" ht="27.6" x14ac:dyDescent="0.25">
      <c r="A24" s="17" t="s">
        <v>206</v>
      </c>
      <c r="B24" s="17" t="s">
        <v>207</v>
      </c>
    </row>
    <row r="25" spans="1:2" ht="27.6" x14ac:dyDescent="0.25">
      <c r="A25" s="17" t="s">
        <v>208</v>
      </c>
      <c r="B25" s="17" t="s">
        <v>209</v>
      </c>
    </row>
    <row r="26" spans="1:2" ht="27.6" x14ac:dyDescent="0.25">
      <c r="A26" s="17" t="s">
        <v>210</v>
      </c>
      <c r="B26" s="17" t="s">
        <v>211</v>
      </c>
    </row>
    <row r="27" spans="1:2" x14ac:dyDescent="0.25">
      <c r="A27" s="17"/>
      <c r="B27" s="17"/>
    </row>
    <row r="28" spans="1:2" x14ac:dyDescent="0.25">
      <c r="A28" s="17"/>
      <c r="B28" s="17"/>
    </row>
    <row r="29" spans="1:2" x14ac:dyDescent="0.25">
      <c r="A29" s="17"/>
      <c r="B29" s="17"/>
    </row>
  </sheetData>
  <dataValidations count="1">
    <dataValidation allowBlank="1" showInputMessage="1" showErrorMessage="1" promptTitle="If the formula does not work" prompt="Please click on this cell and press Ctrl+Shift+Enter" sqref="B35" xr:uid="{00000000-0002-0000-0500-000000000000}"/>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035FC0B73862942B5D735B921808A61" ma:contentTypeVersion="23" ma:contentTypeDescription="Create a new document." ma:contentTypeScope="" ma:versionID="b5909ba80f725219b947a6478d558438">
  <xsd:schema xmlns:xsd="http://www.w3.org/2001/XMLSchema" xmlns:xs="http://www.w3.org/2001/XMLSchema" xmlns:p="http://schemas.microsoft.com/office/2006/metadata/properties" xmlns:ns2="f85326c8-53d7-4073-8fb0-737c737bb331" xmlns:ns3="5765bac3-0fca-4b4e-935f-16f2a024ce24" targetNamespace="http://schemas.microsoft.com/office/2006/metadata/properties" ma:root="true" ma:fieldsID="fae8aa09d00a05856917812c059a217a" ns2:_="" ns3:_="">
    <xsd:import namespace="f85326c8-53d7-4073-8fb0-737c737bb331"/>
    <xsd:import namespace="5765bac3-0fca-4b4e-935f-16f2a024ce2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element ref="ns3:TaxCatchAll"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5326c8-53d7-4073-8fb0-737c737bb3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c7e46e6-79dd-420e-99dc-c75ba4a29b0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765bac3-0fca-4b4e-935f-16f2a024ce2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1fdf0964-39e9-45c7-94be-4e9f8bcea188}" ma:internalName="TaxCatchAll" ma:showField="CatchAllData" ma:web="5765bac3-0fca-4b4e-935f-16f2a024ce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85326c8-53d7-4073-8fb0-737c737bb331">
      <Terms xmlns="http://schemas.microsoft.com/office/infopath/2007/PartnerControls"/>
    </lcf76f155ced4ddcb4097134ff3c332f>
    <TaxCatchAll xmlns="5765bac3-0fca-4b4e-935f-16f2a024ce2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35F929-7D3D-4665-8A4A-E7AE9C2138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5326c8-53d7-4073-8fb0-737c737bb331"/>
    <ds:schemaRef ds:uri="5765bac3-0fca-4b4e-935f-16f2a024ce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2841A9-5C5F-46ED-8873-8B8EEAAE6C22}">
  <ds:schemaRefs>
    <ds:schemaRef ds:uri="http://schemas.microsoft.com/office/2006/metadata/properties"/>
    <ds:schemaRef ds:uri="http://schemas.microsoft.com/office/infopath/2007/PartnerControls"/>
    <ds:schemaRef ds:uri="f85326c8-53d7-4073-8fb0-737c737bb331"/>
    <ds:schemaRef ds:uri="5765bac3-0fca-4b4e-935f-16f2a024ce24"/>
  </ds:schemaRefs>
</ds:datastoreItem>
</file>

<file path=customXml/itemProps3.xml><?xml version="1.0" encoding="utf-8"?>
<ds:datastoreItem xmlns:ds="http://schemas.openxmlformats.org/officeDocument/2006/customXml" ds:itemID="{DC612303-1544-420A-9BAB-5B136A9D59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Portada</vt:lpstr>
      <vt:lpstr>Guía</vt:lpstr>
      <vt:lpstr>1. Información de la finca</vt:lpstr>
      <vt:lpstr>2. Cultivo certificado</vt:lpstr>
      <vt:lpstr>3. Unidad de finca</vt:lpstr>
      <vt:lpstr> Tablero</vt:lpstr>
      <vt:lpstr>Traducciones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2021-08-15T21:33:57Z</dcterms:created>
  <dcterms:modified xsi:type="dcterms:W3CDTF">2022-09-11T01:13:40Z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0x010100D035FC0B73862942B5D735B921808A61</vt:lpwstr>
  </property>
  <property fmtid="{D5CDD505-2E9C-101B-9397-08002B2CF9AE}" pid="3" name="MediaServiceImageTags">
    <vt:lpwstr/>
  </property>
</Properties>
</file>